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firstSheet="2" activeTab="4"/>
  </bookViews>
  <sheets>
    <sheet name="exp sum proposed 3.7-2 no p-s " sheetId="1" r:id="rId1"/>
    <sheet name="TH  3.7-2 proposed no p-s  (2)" sheetId="2" r:id="rId2"/>
    <sheet name="PD 3.7-2 proposed no p-s" sheetId="3" r:id="rId3"/>
    <sheet name="PW  3.7-2 proposed no p-s " sheetId="4" r:id="rId4"/>
    <sheet name="Misc proposed " sheetId="5" r:id="rId5"/>
    <sheet name="revenue proposed" sheetId="6" r:id="rId6"/>
    <sheet name="operating proposed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<sst xmlns="http://schemas.openxmlformats.org/spreadsheetml/2006/main" count="250" uniqueCount="188">
  <si>
    <t>Town of Riverdale Park</t>
  </si>
  <si>
    <t>Total Departments</t>
  </si>
  <si>
    <t>Proposed Expenditures</t>
  </si>
  <si>
    <t>FY 07/08</t>
  </si>
  <si>
    <t>Department</t>
  </si>
  <si>
    <t>Present  06/07</t>
  </si>
  <si>
    <t>Proposed 07/08</t>
  </si>
  <si>
    <t>Adopted 07/08</t>
  </si>
  <si>
    <t xml:space="preserve">1.   General Government  </t>
  </si>
  <si>
    <t>2.   Police</t>
  </si>
  <si>
    <t>3.   Public Works</t>
  </si>
  <si>
    <t>5.   Recreation</t>
  </si>
  <si>
    <t>6.   Special Projects</t>
  </si>
  <si>
    <t>7.  Economic Development Promotion</t>
  </si>
  <si>
    <t>8.  Miscellaneous</t>
  </si>
  <si>
    <t>TOTAL:</t>
  </si>
  <si>
    <t>Budget      #</t>
  </si>
  <si>
    <t>Description</t>
  </si>
  <si>
    <t>Present 06/07</t>
  </si>
  <si>
    <t>Expenses thru 03/31/07</t>
  </si>
  <si>
    <t>Projected Expenses through 6/30/07</t>
  </si>
  <si>
    <t>Proposed Expenses 07/08</t>
  </si>
  <si>
    <t>Adopted Expenses 07/08</t>
  </si>
  <si>
    <t>Budget + 4.7%</t>
  </si>
  <si>
    <t>Mayor &amp; Council Salaries</t>
  </si>
  <si>
    <t>Mayor &amp; Council O.O.E.</t>
  </si>
  <si>
    <t>Newsletter</t>
  </si>
  <si>
    <t>Charter &amp; Ord. Ckd. &amp; Adv.</t>
  </si>
  <si>
    <t>Admin. Staff Salaries. *</t>
  </si>
  <si>
    <t>Office Clerks O.O.E. xx</t>
  </si>
  <si>
    <t>Building Inspection</t>
  </si>
  <si>
    <t>Election Officials &amp; Expenses</t>
  </si>
  <si>
    <t>Auditor (FOR ALL DEPARTMENTS)</t>
  </si>
  <si>
    <t>Town Administrator O.O.E.</t>
  </si>
  <si>
    <t>Code Enforcement Salaries **</t>
  </si>
  <si>
    <t>Legal Counsel (FOR ALL DEPARTMENTS)</t>
  </si>
  <si>
    <t>Code Enforcement O.O.E.</t>
  </si>
  <si>
    <t>Rec. Bldg. &amp; Town Hall Bldg. Maint., etc.</t>
  </si>
  <si>
    <t>Rec. Bldg. &amp; Town Hall Utilities</t>
  </si>
  <si>
    <t>Insurance (FOR ALL DEPARTMENTS)</t>
  </si>
  <si>
    <t xml:space="preserve">Employee Benefits  </t>
  </si>
  <si>
    <t>Financial Service Reports (FOR ALL DEPTS.)</t>
  </si>
  <si>
    <t>Web Site</t>
  </si>
  <si>
    <t xml:space="preserve">                                                                                   TOTAL:</t>
  </si>
  <si>
    <t>x</t>
  </si>
  <si>
    <t>Increase in Mayor &amp; Council Rates Mayor $600.00 per month, Council Members $300.00 per month</t>
  </si>
  <si>
    <t>*</t>
  </si>
  <si>
    <t xml:space="preserve">Includes 5 full-time positions plus the new classified salary.  </t>
  </si>
  <si>
    <t xml:space="preserve">** </t>
  </si>
  <si>
    <t xml:space="preserve">Includes 2 full-time code enforcement officers </t>
  </si>
  <si>
    <t>*****</t>
  </si>
  <si>
    <t>Includes Deputy Expenses</t>
  </si>
  <si>
    <t>xx</t>
  </si>
  <si>
    <t>Operating expenses to include uniforms, boots, training &amp; Certifications for 2 Code Officiers</t>
  </si>
  <si>
    <t xml:space="preserve"> and the Code Enforcement Manager/Veh Maint/Gasoline</t>
  </si>
  <si>
    <t xml:space="preserve">                                                                           Description</t>
  </si>
  <si>
    <t>Officerers' Salaries *</t>
  </si>
  <si>
    <t>Dispatcher's Salaries</t>
  </si>
  <si>
    <t>Civilian's Salaries</t>
  </si>
  <si>
    <t>Gasoline &amp; Oil</t>
  </si>
  <si>
    <t>Vehicle Repair &amp; Maintenance</t>
  </si>
  <si>
    <t>Clothing &amp; Related Items</t>
  </si>
  <si>
    <t>Operating Expenses</t>
  </si>
  <si>
    <t>Utilities</t>
  </si>
  <si>
    <t>Communications ****</t>
  </si>
  <si>
    <t>Training/Training Aids</t>
  </si>
  <si>
    <t>Includes 18 positions:  18 officers</t>
  </si>
  <si>
    <t>(1 Police Chief, 1 Captain, 1 Lieutenant, 5 Sergeants, 4 Corporals, 5 Private First Class and 1 Privates)</t>
  </si>
  <si>
    <t>*** Increase in Workman's Comp Insurance rate</t>
  </si>
  <si>
    <t>** Increase based on 2% COLA</t>
  </si>
  <si>
    <t xml:space="preserve">****Communications - Installed computers in police cars Computer access $67 per vehicle per month </t>
  </si>
  <si>
    <t>* Bi-lingual Incentive Bonus @ $1.00 per hour regular time ($80.00 per pay period) for three officers</t>
  </si>
  <si>
    <t>Would like to order six police cruisers to replace remaining 2001 &amp; 2002 models(Will sell for $32000.00)</t>
  </si>
  <si>
    <t>Would like to replace a 1999 PD SUV (Will sell for $4800.00)</t>
  </si>
  <si>
    <t>Expenses thru 3/31/07</t>
  </si>
  <si>
    <t>Salaries *</t>
  </si>
  <si>
    <t xml:space="preserve">Employee Benefits </t>
  </si>
  <si>
    <t>Clothing Rentals &amp; Safety Items</t>
  </si>
  <si>
    <t>Gas/Diesel/Oil/Hydraulic Fluid</t>
  </si>
  <si>
    <t>Vehicle &amp; Equipment Maintenance</t>
  </si>
  <si>
    <t>Tools &amp; Related Items</t>
  </si>
  <si>
    <t>Materials/Supplies/Operating Expenses</t>
  </si>
  <si>
    <t>Street Signs &amp; Traffic Control</t>
  </si>
  <si>
    <t>Street light fixtures &amp; repairs</t>
  </si>
  <si>
    <t>Highway/Traffic/Street Lights</t>
  </si>
  <si>
    <t>Equipment &amp; Operator For Projects &amp; Temps</t>
  </si>
  <si>
    <t>Disposal Fees</t>
  </si>
  <si>
    <t>Mosquito Control Program</t>
  </si>
  <si>
    <t>Trees **</t>
  </si>
  <si>
    <t>Park Maintenance &amp; Service</t>
  </si>
  <si>
    <t>Tree Removal</t>
  </si>
  <si>
    <t>Fuel Management System</t>
  </si>
  <si>
    <t>Building Maintenance</t>
  </si>
  <si>
    <t>Flower Beds</t>
  </si>
  <si>
    <t xml:space="preserve">                                                                         TOTAL:</t>
  </si>
  <si>
    <t>Includes  positions: 15 full-time employees and 1 part-time employee (Saturday only)</t>
  </si>
  <si>
    <t>(Requesting Two New Driver Positions)</t>
  </si>
  <si>
    <t>**</t>
  </si>
  <si>
    <t>Required to be eligible for Tree City USA.</t>
  </si>
  <si>
    <t xml:space="preserve">*** </t>
  </si>
  <si>
    <t xml:space="preserve">                RECREATION</t>
  </si>
  <si>
    <t>Present    06/07</t>
  </si>
  <si>
    <t>Expenses thru 12/31/06</t>
  </si>
  <si>
    <t>Projected thru 6/30/07</t>
  </si>
  <si>
    <t xml:space="preserve">Planned Programs     </t>
  </si>
  <si>
    <t xml:space="preserve">Summer Playgrounds   </t>
  </si>
  <si>
    <t>** Seasonal - amount will not be doubled</t>
  </si>
  <si>
    <t xml:space="preserve">             SPECIAL PROJECTS</t>
  </si>
  <si>
    <t>Proposed   07/08</t>
  </si>
  <si>
    <t>ECONOMIC DEVELOPMENT PROMOTION</t>
  </si>
  <si>
    <t xml:space="preserve"> Farmers' Market</t>
  </si>
  <si>
    <t>Rte. 1 Corridor Heritage Area Project</t>
  </si>
  <si>
    <t>Contractural Serv. For Economic Devel.</t>
  </si>
  <si>
    <t xml:space="preserve">                 MISCELLANEOUS</t>
  </si>
  <si>
    <t>Municipal Grant   (Fire Department)  (1)</t>
  </si>
  <si>
    <t>Veterans Monument</t>
  </si>
  <si>
    <t>ReserveFund</t>
  </si>
  <si>
    <t>*** Includes $2,500 additional for building maintenance which is to be approved by Mayor and Council</t>
  </si>
  <si>
    <t>** Received some revenues against this expense for Holiday Market &amp; Festival of Lights</t>
  </si>
  <si>
    <t>* Includes Jim Coleman's salary - to be divided between Farmers Market &amp; Economic Development</t>
  </si>
  <si>
    <t>06/07 Est Even w/Budget</t>
  </si>
  <si>
    <t>Recd thru 3/31/07</t>
  </si>
  <si>
    <t>Projected 6/30/07</t>
  </si>
  <si>
    <t>Appropriated Surplus</t>
  </si>
  <si>
    <t xml:space="preserve">Real Est. Taxes &amp; Interest </t>
  </si>
  <si>
    <t xml:space="preserve">Oper. Property Tax </t>
  </si>
  <si>
    <t>Tangible Property Tax</t>
  </si>
  <si>
    <t>Gas Tax &amp; Motor Vehicle Licenses (Highway User)</t>
  </si>
  <si>
    <t xml:space="preserve">Town Business Licenses </t>
  </si>
  <si>
    <t xml:space="preserve">State Police Aid </t>
  </si>
  <si>
    <t>Financial Corp.</t>
  </si>
  <si>
    <t>County Business Licenses</t>
  </si>
  <si>
    <t>Disposal Fee Rebate</t>
  </si>
  <si>
    <t>Town Share Income Tax</t>
  </si>
  <si>
    <t>Special Clean Up</t>
  </si>
  <si>
    <t xml:space="preserve">Fines &amp; Forfeitures  </t>
  </si>
  <si>
    <t>Interest Income</t>
  </si>
  <si>
    <t>Miscellaneous**</t>
  </si>
  <si>
    <t xml:space="preserve">Rental Inspection </t>
  </si>
  <si>
    <t>Apartment/Rooming House Inspections</t>
  </si>
  <si>
    <t>CATV  Comcast/Verizon</t>
  </si>
  <si>
    <t>Alarm Registration</t>
  </si>
  <si>
    <t>Sale of Vehicles***</t>
  </si>
  <si>
    <t>Contribution from ACP</t>
  </si>
  <si>
    <t xml:space="preserve">                                                    TOTAL:</t>
  </si>
  <si>
    <t>Real Estate @ .56 per $100 of assessed valuation.</t>
  </si>
  <si>
    <t>Tangibles and Operating Rates @ $2.00 per $100 of assessed valuation by the State of Maryland.</t>
  </si>
  <si>
    <t>* 07-08 Assessable Base subject to Constant Yield evaluation</t>
  </si>
  <si>
    <t xml:space="preserve">** Includes building permits, special clean-ups.          </t>
  </si>
  <si>
    <t>*** Sale of old Police Vehicles</t>
  </si>
  <si>
    <t>Operating &amp; Capital Tax Rates</t>
  </si>
  <si>
    <t>Town Property Tax Rate:   Rate .56 per $100 of assessed valuation—at tax cap.</t>
  </si>
  <si>
    <t>Existing Debt</t>
  </si>
  <si>
    <t>A. Reduce Capital Debt on 7 new Police</t>
  </si>
  <si>
    <t>2.1 cents per $100 of assessed valuation</t>
  </si>
  <si>
    <t xml:space="preserve">      cruisers ($194,600), 1 trash truck </t>
  </si>
  <si>
    <t xml:space="preserve">      ($96,000), 1 pick-up truck ($35,000)</t>
  </si>
  <si>
    <t xml:space="preserve">      plus misc. equipment</t>
  </si>
  <si>
    <t>(43, 323.49 x 2=86,646.90)</t>
  </si>
  <si>
    <t>B. Reduce Capital Debt on light</t>
  </si>
  <si>
    <t>0.1 cents per $100 of assessed valuation</t>
  </si>
  <si>
    <t xml:space="preserve">       duty dump truck </t>
  </si>
  <si>
    <t xml:space="preserve">C.  Town wide street, sidewalk (ADA), </t>
  </si>
  <si>
    <t>6.2 cents per $100 of assessed valuation</t>
  </si>
  <si>
    <t xml:space="preserve">      curbs &amp; gutters, apron improvements</t>
  </si>
  <si>
    <t xml:space="preserve">      ($3,000,000- , 20 year G.O. Bond 5.42% fixed rate, $256,557.38</t>
  </si>
  <si>
    <t xml:space="preserve">       $128,278.69 semi-annual payment, one payment this fiscal year in Nov. '07 and one in May of '08)</t>
  </si>
  <si>
    <t>D.  Reduce Capital Debt on 5 new Police</t>
  </si>
  <si>
    <t>1.8 cents per $100 of assessed valuation</t>
  </si>
  <si>
    <t xml:space="preserve">       cruisers in 2007, 1 Town SUV, </t>
  </si>
  <si>
    <t xml:space="preserve">      1 new code vehicle, 1 PW bucket truck (lease/purchase 4.55% </t>
  </si>
  <si>
    <t xml:space="preserve">      fixed annual rate,  $38,878.89 semi-annual payment, $245,000 6/30,</t>
  </si>
  <si>
    <t xml:space="preserve">      one payment this fiscal year in Nov. '06)</t>
  </si>
  <si>
    <t>E.  Riverdale Park Municipal Center Addition</t>
  </si>
  <si>
    <t>0.9 cents per $100 of assessed valuation</t>
  </si>
  <si>
    <t xml:space="preserve">      &amp; Community Center Improvements ($500,000 estimated, (300,000 Town Hall, </t>
  </si>
  <si>
    <t xml:space="preserve">      200,000 Community Center) 20 year G.O. Bond 5.42% fixed rate, </t>
  </si>
  <si>
    <t xml:space="preserve">     $20,547.28 semi-annual payment, one payment this fiscal year in Nov. 06)</t>
  </si>
  <si>
    <t xml:space="preserve">      (41094.56)</t>
  </si>
  <si>
    <t>NEW FUNDING REQUESTS:</t>
  </si>
  <si>
    <t xml:space="preserve">A.  Reduce Capital Debt on Six new Police  </t>
  </si>
  <si>
    <t>1.6 cents per $100 of assessed valuation</t>
  </si>
  <si>
    <t xml:space="preserve">     Cruisers in 2008 and 1 Police SUV, 1 PW SUV and 1 Tractor =+ Fuel Upgrade</t>
  </si>
  <si>
    <t xml:space="preserve">     (lease/purchase 4.39% fixed annual rate. $31,667.00 semi-annual payment, $230,000.00)</t>
  </si>
  <si>
    <t>07/08  Total Town Special Tax Rate</t>
  </si>
  <si>
    <t>12.7 cents  per $100 of assessed valuation</t>
  </si>
  <si>
    <t>Tangible and Operating Tax Rates:  $2.00 per $100 of assessed valuation by State of Maryland.</t>
  </si>
  <si>
    <t>Software for General Gov. &amp; PW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</si>
</sst>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;[Red]&quot;$&quot;#,##0.00"/>
    <numFmt numFmtId="167" formatCode="0.00000"/>
    <numFmt numFmtId="168" formatCode="0.0000"/>
    <numFmt numFmtId="169" formatCode="0.000000"/>
    <numFmt numFmtId="170" formatCode="#,##0.00;[Red]#,##0.00"/>
    <numFmt numFmtId="171" formatCode="0.0000000"/>
    <numFmt numFmtId="172" formatCode="0.0%"/>
    <numFmt numFmtId="173" formatCode="0.000%"/>
    <numFmt numFmtId="174" formatCode="0.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&quot;$&quot;#,##0.000;[Red]&quot;$&quot;#,##0.000"/>
    <numFmt numFmtId="187" formatCode="&quot;$&quot;#,##0.0000;[Red]&quot;$&quot;#,##0.0000"/>
    <numFmt numFmtId="188" formatCode="&quot;$&quot;#,##0.0_);[Red]\(&quot;$&quot;#,##0.0\)"/>
    <numFmt numFmtId="189" formatCode="_(* #,##0.0_);_(* \(#,##0.0\);_(* &quot;-&quot;??_);_(@_)"/>
    <numFmt numFmtId="190" formatCode="_(* #,##0_);_(* \(#,##0\);_(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#,##0.0"/>
    <numFmt numFmtId="194" formatCode="mmm\-yyyy"/>
    <numFmt numFmtId="195" formatCode="_(* #,##0.000_);_(* \(#,##0.000\);_(* &quot;-&quot;??_);_(@_)"/>
    <numFmt numFmtId="196" formatCode="_(* #,##0.0000_);_(* \(#,##0.0000\);_(* &quot;-&quot;??_);_(@_)"/>
    <numFmt numFmtId="197" formatCode="_(&quot;$&quot;* #,##0.000_);_(&quot;$&quot;* \(#,##0.000\);_(&quot;$&quot;* &quot;-&quot;??_);_(@_)"/>
    <numFmt numFmtId="198" formatCode="_(&quot;$&quot;* #,##0.0000_);_(&quot;$&quot;* \(#,##0.0000\);_(&quot;$&quot;* &quot;-&quot;??_);_(@_)"/>
    <numFmt numFmtId="199" formatCode="_(&quot;$&quot;* #,##0.00000_);_(&quot;$&quot;* \(#,##0.00000\);_(&quot;$&quot;* &quot;-&quot;??_);_(@_)"/>
    <numFmt numFmtId="200" formatCode="_(* #,##0.00000_);_(* \(#,##0.00000\);_(* &quot;-&quot;??_);_(@_)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(* #,##0.000_);_(* \(#,##0.000\);_(* &quot;-&quot;???_);_(@_)"/>
    <numFmt numFmtId="207" formatCode="_(&quot;$&quot;* #,##0.000_);_(&quot;$&quot;* \(#,##0.000\);_(&quot;$&quot;* &quot;-&quot;???_);_(@_)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2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18"/>
      <name val="Arial"/>
      <family val="2"/>
    </font>
    <font>
      <b/>
      <i/>
      <sz val="2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i/>
      <sz val="13"/>
      <name val="Times New Roman"/>
      <family val="1"/>
    </font>
    <font>
      <sz val="20"/>
      <name val="Arial"/>
      <family val="2"/>
    </font>
    <font>
      <sz val="10"/>
      <name val="Times New Roman"/>
      <family val="1"/>
    </font>
    <font>
      <i/>
      <sz val="20"/>
      <name val="Times New Roman"/>
      <family val="1"/>
    </font>
    <font>
      <i/>
      <sz val="16"/>
      <name val="Times New Roman"/>
      <family val="1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16" fontId="5" fillId="0" borderId="2" xfId="0" applyNumberFormat="1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3" fontId="5" fillId="0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/>
    </xf>
    <xf numFmtId="44" fontId="6" fillId="0" borderId="0" xfId="17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/>
    </xf>
    <xf numFmtId="43" fontId="5" fillId="0" borderId="3" xfId="0" applyNumberFormat="1" applyFont="1" applyBorder="1" applyAlignment="1">
      <alignment/>
    </xf>
    <xf numFmtId="10" fontId="5" fillId="0" borderId="0" xfId="21" applyNumberFormat="1" applyFont="1" applyBorder="1" applyAlignment="1">
      <alignment vertical="center"/>
    </xf>
    <xf numFmtId="10" fontId="5" fillId="0" borderId="0" xfId="0" applyNumberFormat="1" applyFont="1" applyBorder="1" applyAlignment="1">
      <alignment/>
    </xf>
    <xf numFmtId="43" fontId="5" fillId="0" borderId="0" xfId="15" applyFont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43" fontId="14" fillId="0" borderId="4" xfId="15" applyFont="1" applyBorder="1" applyAlignment="1">
      <alignment vertical="center"/>
    </xf>
    <xf numFmtId="43" fontId="14" fillId="0" borderId="4" xfId="15" applyFont="1" applyFill="1" applyBorder="1" applyAlignment="1">
      <alignment vertical="center"/>
    </xf>
    <xf numFmtId="43" fontId="14" fillId="0" borderId="3" xfId="15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right" vertical="center"/>
    </xf>
    <xf numFmtId="43" fontId="11" fillId="0" borderId="4" xfId="15" applyFont="1" applyBorder="1" applyAlignment="1">
      <alignment vertical="center"/>
    </xf>
    <xf numFmtId="43" fontId="11" fillId="0" borderId="4" xfId="15" applyFont="1" applyFill="1" applyBorder="1" applyAlignment="1">
      <alignment vertical="center"/>
    </xf>
    <xf numFmtId="43" fontId="11" fillId="0" borderId="3" xfId="15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3" xfId="0" applyFont="1" applyBorder="1" applyAlignment="1">
      <alignment horizontal="center" vertical="top" wrapText="1"/>
    </xf>
    <xf numFmtId="43" fontId="11" fillId="0" borderId="3" xfId="15" applyFont="1" applyFill="1" applyBorder="1" applyAlignment="1">
      <alignment vertical="center"/>
    </xf>
    <xf numFmtId="43" fontId="14" fillId="0" borderId="5" xfId="15" applyFont="1" applyFill="1" applyBorder="1" applyAlignment="1">
      <alignment vertical="center"/>
    </xf>
    <xf numFmtId="43" fontId="14" fillId="0" borderId="0" xfId="15" applyFont="1" applyFill="1" applyBorder="1" applyAlignment="1">
      <alignment vertical="center"/>
    </xf>
    <xf numFmtId="0" fontId="15" fillId="0" borderId="0" xfId="0" applyFont="1" applyAlignment="1">
      <alignment/>
    </xf>
    <xf numFmtId="43" fontId="11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43" fontId="11" fillId="0" borderId="0" xfId="15" applyFont="1" applyFill="1" applyBorder="1" applyAlignment="1">
      <alignment vertical="center"/>
    </xf>
    <xf numFmtId="44" fontId="11" fillId="0" borderId="0" xfId="17" applyNumberFormat="1" applyFont="1" applyAlignment="1">
      <alignment/>
    </xf>
    <xf numFmtId="8" fontId="11" fillId="0" borderId="0" xfId="0" applyNumberFormat="1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0" fontId="5" fillId="0" borderId="3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3" fontId="10" fillId="0" borderId="3" xfId="15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4" fillId="0" borderId="3" xfId="0" applyFont="1" applyBorder="1" applyAlignment="1">
      <alignment horizontal="left"/>
    </xf>
    <xf numFmtId="0" fontId="11" fillId="0" borderId="3" xfId="0" applyFont="1" applyBorder="1" applyAlignment="1">
      <alignment/>
    </xf>
    <xf numFmtId="43" fontId="14" fillId="0" borderId="3" xfId="15" applyFont="1" applyBorder="1" applyAlignment="1">
      <alignment/>
    </xf>
    <xf numFmtId="43" fontId="11" fillId="0" borderId="3" xfId="15" applyFont="1" applyBorder="1" applyAlignment="1">
      <alignment/>
    </xf>
    <xf numFmtId="0" fontId="14" fillId="0" borderId="0" xfId="0" applyFont="1" applyAlignment="1">
      <alignment/>
    </xf>
    <xf numFmtId="43" fontId="11" fillId="0" borderId="3" xfId="15" applyFont="1" applyFill="1" applyBorder="1" applyAlignment="1">
      <alignment/>
    </xf>
    <xf numFmtId="43" fontId="11" fillId="0" borderId="5" xfId="15" applyFont="1" applyFill="1" applyBorder="1" applyAlignment="1">
      <alignment vertical="center"/>
    </xf>
    <xf numFmtId="43" fontId="11" fillId="0" borderId="6" xfId="15" applyFont="1" applyBorder="1" applyAlignment="1">
      <alignment/>
    </xf>
    <xf numFmtId="0" fontId="4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1" fillId="0" borderId="3" xfId="0" applyFont="1" applyBorder="1" applyAlignment="1">
      <alignment horizontal="right"/>
    </xf>
    <xf numFmtId="43" fontId="14" fillId="0" borderId="3" xfId="15" applyFont="1" applyFill="1" applyBorder="1" applyAlignment="1">
      <alignment/>
    </xf>
    <xf numFmtId="43" fontId="14" fillId="0" borderId="6" xfId="15" applyFont="1" applyBorder="1" applyAlignment="1">
      <alignment/>
    </xf>
    <xf numFmtId="0" fontId="16" fillId="0" borderId="0" xfId="0" applyFont="1" applyAlignment="1">
      <alignment/>
    </xf>
    <xf numFmtId="43" fontId="16" fillId="0" borderId="0" xfId="15" applyFont="1" applyAlignment="1">
      <alignment/>
    </xf>
    <xf numFmtId="43" fontId="11" fillId="0" borderId="0" xfId="15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43" fontId="14" fillId="0" borderId="0" xfId="15" applyFont="1" applyAlignment="1">
      <alignment/>
    </xf>
    <xf numFmtId="0" fontId="14" fillId="0" borderId="0" xfId="0" applyFont="1" applyAlignment="1">
      <alignment horizontal="left"/>
    </xf>
    <xf numFmtId="0" fontId="19" fillId="0" borderId="0" xfId="0" applyFont="1" applyAlignment="1">
      <alignment/>
    </xf>
    <xf numFmtId="0" fontId="12" fillId="0" borderId="3" xfId="0" applyFont="1" applyBorder="1" applyAlignment="1">
      <alignment horizontal="center" vertical="center" wrapText="1"/>
    </xf>
    <xf numFmtId="43" fontId="5" fillId="0" borderId="3" xfId="15" applyFont="1" applyBorder="1" applyAlignment="1">
      <alignment horizontal="center" wrapText="1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/>
    </xf>
    <xf numFmtId="44" fontId="16" fillId="0" borderId="3" xfId="17" applyFont="1" applyBorder="1" applyAlignment="1">
      <alignment/>
    </xf>
    <xf numFmtId="44" fontId="17" fillId="0" borderId="3" xfId="17" applyFont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4" fontId="20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6" fillId="0" borderId="3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/>
    </xf>
    <xf numFmtId="4" fontId="17" fillId="0" borderId="3" xfId="0" applyNumberFormat="1" applyFont="1" applyBorder="1" applyAlignment="1">
      <alignment horizontal="right"/>
    </xf>
    <xf numFmtId="4" fontId="16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top" wrapText="1"/>
    </xf>
    <xf numFmtId="43" fontId="16" fillId="0" borderId="3" xfId="15" applyFont="1" applyBorder="1" applyAlignment="1">
      <alignment/>
    </xf>
    <xf numFmtId="0" fontId="16" fillId="0" borderId="3" xfId="0" applyFont="1" applyBorder="1" applyAlignment="1">
      <alignment wrapText="1"/>
    </xf>
    <xf numFmtId="43" fontId="16" fillId="0" borderId="3" xfId="15" applyFont="1" applyFill="1" applyBorder="1" applyAlignment="1">
      <alignment/>
    </xf>
    <xf numFmtId="0" fontId="17" fillId="0" borderId="0" xfId="0" applyFont="1" applyAlignment="1">
      <alignment horizontal="left"/>
    </xf>
    <xf numFmtId="43" fontId="0" fillId="0" borderId="0" xfId="15" applyAlignment="1">
      <alignment/>
    </xf>
    <xf numFmtId="43" fontId="12" fillId="0" borderId="0" xfId="15" applyFont="1" applyBorder="1" applyAlignment="1">
      <alignment horizontal="left"/>
    </xf>
    <xf numFmtId="0" fontId="16" fillId="0" borderId="0" xfId="0" applyFont="1" applyBorder="1" applyAlignment="1">
      <alignment/>
    </xf>
    <xf numFmtId="43" fontId="5" fillId="0" borderId="0" xfId="15" applyFont="1" applyBorder="1" applyAlignment="1">
      <alignment/>
    </xf>
    <xf numFmtId="43" fontId="16" fillId="0" borderId="0" xfId="15" applyFont="1" applyBorder="1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43" fontId="23" fillId="0" borderId="0" xfId="15" applyFont="1" applyAlignment="1">
      <alignment/>
    </xf>
    <xf numFmtId="0" fontId="24" fillId="0" borderId="7" xfId="0" applyFont="1" applyBorder="1" applyAlignment="1">
      <alignment/>
    </xf>
    <xf numFmtId="0" fontId="24" fillId="0" borderId="8" xfId="0" applyFont="1" applyBorder="1" applyAlignment="1">
      <alignment/>
    </xf>
    <xf numFmtId="0" fontId="25" fillId="0" borderId="8" xfId="0" applyFont="1" applyBorder="1" applyAlignment="1">
      <alignment/>
    </xf>
    <xf numFmtId="0" fontId="24" fillId="0" borderId="5" xfId="0" applyFont="1" applyBorder="1" applyAlignment="1">
      <alignment/>
    </xf>
    <xf numFmtId="0" fontId="24" fillId="0" borderId="0" xfId="0" applyFont="1" applyAlignment="1">
      <alignment/>
    </xf>
    <xf numFmtId="43" fontId="24" fillId="0" borderId="0" xfId="15" applyFont="1" applyAlignment="1">
      <alignment/>
    </xf>
    <xf numFmtId="0" fontId="24" fillId="0" borderId="9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5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9" xfId="0" applyFont="1" applyBorder="1" applyAlignment="1">
      <alignment/>
    </xf>
    <xf numFmtId="8" fontId="16" fillId="0" borderId="10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27" fillId="0" borderId="9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-08%20budgetFlat2%ColaSemiFinal-Pro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 sum proposed 3.7-2 no p-s "/>
      <sheetName val="TH  3.7-2 proposed no p-s  (2)"/>
      <sheetName val="PD 3.7-2 proposed no p-s"/>
      <sheetName val="PW  3.7-2 proposed no p-s "/>
      <sheetName val="Misc proposed "/>
      <sheetName val="revenue proposed"/>
      <sheetName val="operating proposed"/>
      <sheetName val="TH 07-08 2-2"/>
      <sheetName val="Code 07-08 2-2 "/>
      <sheetName val="PD-officers 07-08 2-2 "/>
      <sheetName val="PD-dispatchers 07-08 2-2"/>
      <sheetName val="PD-civillians 07-08 2-2"/>
      <sheetName val="PW 07-08 2-2 updated"/>
    </sheetNames>
    <sheetDataSet>
      <sheetData sheetId="1">
        <row r="21">
          <cell r="F21">
            <v>841391.1109916624</v>
          </cell>
        </row>
      </sheetData>
      <sheetData sheetId="2">
        <row r="13">
          <cell r="F13">
            <v>2038653.0006011806</v>
          </cell>
        </row>
      </sheetData>
      <sheetData sheetId="3">
        <row r="23">
          <cell r="F23">
            <v>1115560.8226870273</v>
          </cell>
        </row>
      </sheetData>
      <sheetData sheetId="4">
        <row r="6">
          <cell r="F6">
            <v>10450</v>
          </cell>
        </row>
        <row r="13">
          <cell r="F13">
            <v>20000</v>
          </cell>
        </row>
        <row r="22">
          <cell r="F22">
            <v>34000</v>
          </cell>
        </row>
        <row r="30">
          <cell r="F30">
            <v>10500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6">
      <selection activeCell="B24" sqref="B24"/>
    </sheetView>
  </sheetViews>
  <sheetFormatPr defaultColWidth="9.140625" defaultRowHeight="12.75"/>
  <cols>
    <col min="1" max="1" width="38.00390625" style="0" customWidth="1"/>
    <col min="2" max="2" width="15.140625" style="0" customWidth="1"/>
    <col min="3" max="3" width="15.7109375" style="0" customWidth="1"/>
    <col min="4" max="4" width="15.8515625" style="0" customWidth="1"/>
    <col min="5" max="5" width="11.140625" style="2" customWidth="1"/>
  </cols>
  <sheetData>
    <row r="2" ht="27">
      <c r="B2" s="1" t="s">
        <v>0</v>
      </c>
    </row>
    <row r="4" ht="19.5">
      <c r="B4" s="3" t="s">
        <v>1</v>
      </c>
    </row>
    <row r="5" ht="19.5">
      <c r="B5" s="3" t="s">
        <v>2</v>
      </c>
    </row>
    <row r="6" ht="19.5">
      <c r="B6" s="3" t="s">
        <v>3</v>
      </c>
    </row>
    <row r="10" spans="1:5" s="7" customFormat="1" ht="31.5">
      <c r="A10" s="4" t="s">
        <v>4</v>
      </c>
      <c r="B10" s="5" t="s">
        <v>5</v>
      </c>
      <c r="C10" s="5" t="s">
        <v>6</v>
      </c>
      <c r="D10" s="5" t="s">
        <v>7</v>
      </c>
      <c r="E10" s="6"/>
    </row>
    <row r="11" spans="1:5" s="7" customFormat="1" ht="15.75">
      <c r="A11" s="8"/>
      <c r="B11" s="9"/>
      <c r="C11" s="8"/>
      <c r="D11" s="8"/>
      <c r="E11" s="10"/>
    </row>
    <row r="12" spans="1:5" s="16" customFormat="1" ht="28.5" customHeight="1">
      <c r="A12" s="11" t="s">
        <v>8</v>
      </c>
      <c r="B12" s="12">
        <v>757642.71</v>
      </c>
      <c r="C12" s="13">
        <f>'[1]TH  3.7-2 proposed no p-s  (2)'!F21</f>
        <v>841391.1109916624</v>
      </c>
      <c r="D12" s="14">
        <v>0</v>
      </c>
      <c r="E12" s="15"/>
    </row>
    <row r="13" spans="1:5" s="7" customFormat="1" ht="28.5" customHeight="1">
      <c r="A13" s="17" t="s">
        <v>9</v>
      </c>
      <c r="B13" s="14">
        <v>1841858.29</v>
      </c>
      <c r="C13" s="18">
        <f>'[1]PD 3.7-2 proposed no p-s'!F13</f>
        <v>2038653.0006011806</v>
      </c>
      <c r="D13" s="14">
        <v>0</v>
      </c>
      <c r="E13" s="19"/>
    </row>
    <row r="14" spans="1:5" s="7" customFormat="1" ht="28.5" customHeight="1">
      <c r="A14" s="17" t="s">
        <v>10</v>
      </c>
      <c r="B14" s="14">
        <v>996452.07</v>
      </c>
      <c r="C14" s="18">
        <f>'[1]PW  3.7-2 proposed no p-s '!F23</f>
        <v>1115560.8226870273</v>
      </c>
      <c r="D14" s="14">
        <v>0</v>
      </c>
      <c r="E14" s="19"/>
    </row>
    <row r="15" spans="1:5" s="7" customFormat="1" ht="28.5" customHeight="1">
      <c r="A15" s="17" t="s">
        <v>11</v>
      </c>
      <c r="B15" s="14">
        <v>10000</v>
      </c>
      <c r="C15" s="14">
        <f>'[1]Misc proposed '!F6</f>
        <v>10450</v>
      </c>
      <c r="D15" s="14">
        <v>0</v>
      </c>
      <c r="E15" s="19"/>
    </row>
    <row r="16" spans="1:5" s="7" customFormat="1" ht="28.5" customHeight="1">
      <c r="A16" s="17" t="s">
        <v>12</v>
      </c>
      <c r="B16" s="14">
        <v>40000</v>
      </c>
      <c r="C16" s="14">
        <f>'[1]Misc proposed '!F13</f>
        <v>20000</v>
      </c>
      <c r="D16" s="14">
        <v>0</v>
      </c>
      <c r="E16" s="19"/>
    </row>
    <row r="17" spans="1:5" s="7" customFormat="1" ht="28.5" customHeight="1">
      <c r="A17" s="17" t="s">
        <v>13</v>
      </c>
      <c r="B17" s="14">
        <v>58900</v>
      </c>
      <c r="C17" s="14">
        <f>'[1]Misc proposed '!F22</f>
        <v>34000</v>
      </c>
      <c r="D17" s="14">
        <v>0</v>
      </c>
      <c r="E17" s="19"/>
    </row>
    <row r="18" spans="1:5" s="7" customFormat="1" ht="28.5" customHeight="1">
      <c r="A18" s="17" t="s">
        <v>14</v>
      </c>
      <c r="B18" s="14">
        <v>10500</v>
      </c>
      <c r="C18" s="14">
        <f>'[1]Misc proposed '!F30</f>
        <v>10500</v>
      </c>
      <c r="D18" s="14">
        <v>0</v>
      </c>
      <c r="E18" s="19"/>
    </row>
    <row r="19" spans="1:5" s="7" customFormat="1" ht="31.5" customHeight="1">
      <c r="A19" s="17" t="s">
        <v>15</v>
      </c>
      <c r="B19" s="14">
        <f>SUM(B12:B18)</f>
        <v>3715353.07</v>
      </c>
      <c r="C19" s="14">
        <f>(SUM(C12:C18))</f>
        <v>4070554.9342798702</v>
      </c>
      <c r="D19" s="14">
        <f>(SUM(D12:D18))</f>
        <v>0</v>
      </c>
      <c r="E19" s="20"/>
    </row>
    <row r="20" s="7" customFormat="1" ht="15.75">
      <c r="E20" s="10"/>
    </row>
    <row r="21" spans="3:5" s="7" customFormat="1" ht="15.75">
      <c r="C21" s="21"/>
      <c r="E21" s="10"/>
    </row>
    <row r="22" spans="1:4" ht="15.75">
      <c r="A22" s="22"/>
      <c r="C22" s="23"/>
      <c r="D22" s="23"/>
    </row>
    <row r="23" spans="3:4" ht="12.75">
      <c r="C23" s="23"/>
      <c r="D23" s="23"/>
    </row>
    <row r="24" spans="2:4" ht="23.25">
      <c r="B24" s="24"/>
      <c r="C24" s="23"/>
      <c r="D24" s="23"/>
    </row>
    <row r="26" ht="12.75">
      <c r="D26" s="23"/>
    </row>
    <row r="33" ht="25.5">
      <c r="C33" s="25"/>
    </row>
  </sheetData>
  <printOptions/>
  <pageMargins left="0.75" right="0.76" top="1" bottom="1" header="0.5" footer="0.5"/>
  <pageSetup horizontalDpi="300" verticalDpi="300" orientation="portrait" scale="90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4">
      <selection activeCell="F22" sqref="F22"/>
    </sheetView>
  </sheetViews>
  <sheetFormatPr defaultColWidth="9.140625" defaultRowHeight="12.75"/>
  <cols>
    <col min="1" max="1" width="6.421875" style="45" customWidth="1"/>
    <col min="2" max="2" width="33.7109375" style="44" customWidth="1"/>
    <col min="3" max="3" width="12.28125" style="44" customWidth="1"/>
    <col min="4" max="4" width="0.13671875" style="44" customWidth="1"/>
    <col min="5" max="5" width="8.00390625" style="44" hidden="1" customWidth="1"/>
    <col min="6" max="7" width="12.28125" style="44" customWidth="1"/>
    <col min="8" max="8" width="0.2890625" style="44" customWidth="1"/>
    <col min="9" max="16384" width="10.7109375" style="44" customWidth="1"/>
  </cols>
  <sheetData>
    <row r="1" spans="1:8" s="31" customFormat="1" ht="50.25" customHeight="1">
      <c r="A1" s="26" t="s">
        <v>16</v>
      </c>
      <c r="B1" s="27" t="s">
        <v>17</v>
      </c>
      <c r="C1" s="27" t="s">
        <v>18</v>
      </c>
      <c r="D1" s="28" t="s">
        <v>19</v>
      </c>
      <c r="E1" s="28" t="s">
        <v>20</v>
      </c>
      <c r="F1" s="27" t="s">
        <v>21</v>
      </c>
      <c r="G1" s="29" t="s">
        <v>22</v>
      </c>
      <c r="H1" s="30" t="s">
        <v>23</v>
      </c>
    </row>
    <row r="2" spans="1:8" s="37" customFormat="1" ht="19.5" customHeight="1">
      <c r="A2" s="32">
        <v>1</v>
      </c>
      <c r="B2" s="33" t="s">
        <v>24</v>
      </c>
      <c r="C2" s="34">
        <v>19200</v>
      </c>
      <c r="D2" s="34">
        <v>14600</v>
      </c>
      <c r="E2" s="34">
        <v>19400</v>
      </c>
      <c r="F2" s="35">
        <v>28800</v>
      </c>
      <c r="G2" s="35"/>
      <c r="H2" s="36">
        <v>28800</v>
      </c>
    </row>
    <row r="3" spans="1:8" s="37" customFormat="1" ht="19.5" customHeight="1">
      <c r="A3" s="32">
        <v>2</v>
      </c>
      <c r="B3" s="33" t="s">
        <v>25</v>
      </c>
      <c r="C3" s="34">
        <v>30000</v>
      </c>
      <c r="D3" s="34">
        <v>21988.35</v>
      </c>
      <c r="E3" s="34">
        <f>SUM(D3/9*3)+D3</f>
        <v>29317.799999999996</v>
      </c>
      <c r="F3" s="35">
        <v>31000</v>
      </c>
      <c r="G3" s="35"/>
      <c r="H3" s="36">
        <f aca="true" t="shared" si="0" ref="H3:H8">C3*1.047</f>
        <v>31409.999999999996</v>
      </c>
    </row>
    <row r="4" spans="1:8" s="37" customFormat="1" ht="19.5" customHeight="1">
      <c r="A4" s="32">
        <v>2.1</v>
      </c>
      <c r="B4" s="33" t="s">
        <v>26</v>
      </c>
      <c r="C4" s="34">
        <v>21000</v>
      </c>
      <c r="D4" s="34">
        <v>16389.98</v>
      </c>
      <c r="E4" s="34">
        <f>SUM(D4/9*3)+D4</f>
        <v>21853.306666666667</v>
      </c>
      <c r="F4" s="35">
        <v>22000</v>
      </c>
      <c r="G4" s="35"/>
      <c r="H4" s="36">
        <f t="shared" si="0"/>
        <v>21987</v>
      </c>
    </row>
    <row r="5" spans="1:8" s="37" customFormat="1" ht="19.5" customHeight="1">
      <c r="A5" s="32">
        <v>2.2</v>
      </c>
      <c r="B5" s="33" t="s">
        <v>27</v>
      </c>
      <c r="C5" s="34">
        <v>2000</v>
      </c>
      <c r="D5" s="34">
        <v>6719.72</v>
      </c>
      <c r="E5" s="34">
        <f>SUM(D5/9*3)+D5</f>
        <v>8959.626666666667</v>
      </c>
      <c r="F5" s="35">
        <v>2100</v>
      </c>
      <c r="G5" s="35"/>
      <c r="H5" s="36">
        <f t="shared" si="0"/>
        <v>2094</v>
      </c>
    </row>
    <row r="6" spans="1:8" s="37" customFormat="1" ht="19.5" customHeight="1">
      <c r="A6" s="32">
        <v>3</v>
      </c>
      <c r="B6" s="33" t="s">
        <v>28</v>
      </c>
      <c r="C6" s="34">
        <v>292456.62</v>
      </c>
      <c r="D6" s="34">
        <v>205949.34</v>
      </c>
      <c r="E6" s="34">
        <f>SUM(D6/9*3)+D6</f>
        <v>274599.12</v>
      </c>
      <c r="F6" s="35">
        <v>323790.39</v>
      </c>
      <c r="G6" s="35"/>
      <c r="H6" s="36">
        <f t="shared" si="0"/>
        <v>306202.08113999997</v>
      </c>
    </row>
    <row r="7" spans="1:8" s="37" customFormat="1" ht="19.5" customHeight="1">
      <c r="A7" s="32">
        <v>4</v>
      </c>
      <c r="B7" s="33" t="s">
        <v>29</v>
      </c>
      <c r="C7" s="34">
        <v>15000</v>
      </c>
      <c r="D7" s="34">
        <v>11923.57</v>
      </c>
      <c r="E7" s="34">
        <f>SUM(D7/9*3)+D7</f>
        <v>15898.093333333334</v>
      </c>
      <c r="F7" s="35">
        <v>25700</v>
      </c>
      <c r="G7" s="35"/>
      <c r="H7" s="36">
        <f t="shared" si="0"/>
        <v>15704.999999999998</v>
      </c>
    </row>
    <row r="8" spans="1:8" s="37" customFormat="1" ht="19.5" customHeight="1">
      <c r="A8" s="32">
        <v>4.3</v>
      </c>
      <c r="B8" s="33" t="s">
        <v>30</v>
      </c>
      <c r="C8" s="34">
        <v>1000</v>
      </c>
      <c r="D8" s="34">
        <v>0</v>
      </c>
      <c r="E8" s="34">
        <v>1000</v>
      </c>
      <c r="F8" s="35">
        <v>1000</v>
      </c>
      <c r="G8" s="35"/>
      <c r="H8" s="36">
        <f t="shared" si="0"/>
        <v>1047</v>
      </c>
    </row>
    <row r="9" spans="1:8" s="37" customFormat="1" ht="19.5" customHeight="1">
      <c r="A9" s="32">
        <v>6</v>
      </c>
      <c r="B9" s="33" t="s">
        <v>31</v>
      </c>
      <c r="C9" s="34">
        <v>3500</v>
      </c>
      <c r="D9" s="34">
        <v>40</v>
      </c>
      <c r="E9" s="34">
        <f>SUM(D9/9*3)+D9</f>
        <v>53.333333333333336</v>
      </c>
      <c r="F9" s="35">
        <v>0</v>
      </c>
      <c r="G9" s="35"/>
      <c r="H9" s="36">
        <v>0</v>
      </c>
    </row>
    <row r="10" spans="1:8" s="37" customFormat="1" ht="19.5" customHeight="1">
      <c r="A10" s="32">
        <v>7</v>
      </c>
      <c r="B10" s="33" t="s">
        <v>32</v>
      </c>
      <c r="C10" s="35">
        <v>10000</v>
      </c>
      <c r="D10" s="34">
        <v>10862.5</v>
      </c>
      <c r="E10" s="34">
        <f>SUM(D10)</f>
        <v>10862.5</v>
      </c>
      <c r="F10" s="35">
        <v>12000</v>
      </c>
      <c r="G10" s="35"/>
      <c r="H10" s="36">
        <f aca="true" t="shared" si="1" ref="H10:H20">C10*1.047</f>
        <v>10470</v>
      </c>
    </row>
    <row r="11" spans="1:8" s="37" customFormat="1" ht="19.5" customHeight="1">
      <c r="A11" s="32">
        <v>9</v>
      </c>
      <c r="B11" s="33" t="s">
        <v>33</v>
      </c>
      <c r="C11" s="34">
        <v>10000</v>
      </c>
      <c r="D11" s="34">
        <v>14388.92</v>
      </c>
      <c r="E11" s="34">
        <v>17000</v>
      </c>
      <c r="F11" s="35">
        <v>15000</v>
      </c>
      <c r="G11" s="35"/>
      <c r="H11" s="36">
        <f t="shared" si="1"/>
        <v>10470</v>
      </c>
    </row>
    <row r="12" spans="1:8" s="37" customFormat="1" ht="19.5" customHeight="1">
      <c r="A12" s="32">
        <v>9.1</v>
      </c>
      <c r="B12" s="33" t="s">
        <v>34</v>
      </c>
      <c r="C12" s="34">
        <v>84858</v>
      </c>
      <c r="D12" s="34">
        <v>50620.54</v>
      </c>
      <c r="E12" s="34">
        <f>SUM(D12/9*3)+D12</f>
        <v>67494.05333333334</v>
      </c>
      <c r="F12" s="35">
        <v>89952.11</v>
      </c>
      <c r="G12" s="35"/>
      <c r="H12" s="36">
        <f t="shared" si="1"/>
        <v>88846.326</v>
      </c>
    </row>
    <row r="13" spans="1:8" s="37" customFormat="1" ht="19.5" customHeight="1">
      <c r="A13" s="32">
        <v>10</v>
      </c>
      <c r="B13" s="33" t="s">
        <v>35</v>
      </c>
      <c r="C13" s="34">
        <v>10000</v>
      </c>
      <c r="D13" s="34">
        <v>14719.96</v>
      </c>
      <c r="E13" s="34">
        <f>SUM(D13/9*3)+D13</f>
        <v>19626.61333333333</v>
      </c>
      <c r="F13" s="35">
        <v>10500</v>
      </c>
      <c r="G13" s="35"/>
      <c r="H13" s="36">
        <f t="shared" si="1"/>
        <v>10470</v>
      </c>
    </row>
    <row r="14" spans="1:8" s="37" customFormat="1" ht="19.5" customHeight="1">
      <c r="A14" s="32">
        <v>10.35</v>
      </c>
      <c r="B14" s="33" t="s">
        <v>36</v>
      </c>
      <c r="C14" s="34">
        <v>8300</v>
      </c>
      <c r="D14" s="34">
        <v>4205.29</v>
      </c>
      <c r="E14" s="34">
        <f>SUM(D14/9*3)+D14</f>
        <v>5607.053333333333</v>
      </c>
      <c r="F14" s="35">
        <v>8700</v>
      </c>
      <c r="G14" s="35"/>
      <c r="H14" s="36">
        <f t="shared" si="1"/>
        <v>8690.099999999999</v>
      </c>
    </row>
    <row r="15" spans="1:8" s="37" customFormat="1" ht="19.5" customHeight="1">
      <c r="A15" s="32">
        <v>13</v>
      </c>
      <c r="B15" s="33" t="s">
        <v>37</v>
      </c>
      <c r="C15" s="34">
        <v>5000</v>
      </c>
      <c r="D15" s="34">
        <v>5902.72</v>
      </c>
      <c r="E15" s="34">
        <f>SUM(D15/9*3)+D15</f>
        <v>7870.293333333333</v>
      </c>
      <c r="F15" s="35">
        <v>5000</v>
      </c>
      <c r="G15" s="35"/>
      <c r="H15" s="36">
        <f t="shared" si="1"/>
        <v>5235</v>
      </c>
    </row>
    <row r="16" spans="1:8" s="37" customFormat="1" ht="19.5" customHeight="1">
      <c r="A16" s="32">
        <v>13.1</v>
      </c>
      <c r="B16" s="33" t="s">
        <v>38</v>
      </c>
      <c r="C16" s="34">
        <v>16000</v>
      </c>
      <c r="D16" s="34">
        <v>8667.59</v>
      </c>
      <c r="E16" s="34">
        <f>SUM(D16/9*3)+D16</f>
        <v>11556.786666666667</v>
      </c>
      <c r="F16" s="35">
        <v>13000</v>
      </c>
      <c r="G16" s="35"/>
      <c r="H16" s="36">
        <f t="shared" si="1"/>
        <v>16752</v>
      </c>
    </row>
    <row r="17" spans="1:8" s="37" customFormat="1" ht="19.5" customHeight="1">
      <c r="A17" s="32">
        <v>13.3</v>
      </c>
      <c r="B17" s="33" t="s">
        <v>39</v>
      </c>
      <c r="C17" s="34">
        <v>75000</v>
      </c>
      <c r="D17" s="34">
        <v>70145</v>
      </c>
      <c r="E17" s="34">
        <v>70145</v>
      </c>
      <c r="F17" s="35">
        <v>75000</v>
      </c>
      <c r="G17" s="35"/>
      <c r="H17" s="36">
        <f t="shared" si="1"/>
        <v>78525</v>
      </c>
    </row>
    <row r="18" spans="1:8" s="37" customFormat="1" ht="19.5" customHeight="1">
      <c r="A18" s="32">
        <v>15</v>
      </c>
      <c r="B18" s="33" t="s">
        <v>40</v>
      </c>
      <c r="C18" s="34">
        <v>120328.09</v>
      </c>
      <c r="D18" s="34">
        <v>101799.57</v>
      </c>
      <c r="E18" s="34">
        <f>SUM(D18/9*3)+D18</f>
        <v>135732.76</v>
      </c>
      <c r="F18" s="35">
        <v>138848.62</v>
      </c>
      <c r="G18" s="35"/>
      <c r="H18" s="36">
        <f t="shared" si="1"/>
        <v>125983.51022999999</v>
      </c>
    </row>
    <row r="19" spans="1:8" s="37" customFormat="1" ht="19.5" customHeight="1">
      <c r="A19" s="32">
        <v>18</v>
      </c>
      <c r="B19" s="33" t="s">
        <v>41</v>
      </c>
      <c r="C19" s="35">
        <v>23000</v>
      </c>
      <c r="D19" s="34">
        <v>21116.74</v>
      </c>
      <c r="E19" s="34">
        <v>22500</v>
      </c>
      <c r="F19" s="35">
        <v>24000</v>
      </c>
      <c r="G19" s="35"/>
      <c r="H19" s="36">
        <f t="shared" si="1"/>
        <v>24081</v>
      </c>
    </row>
    <row r="20" spans="1:8" s="37" customFormat="1" ht="19.5" customHeight="1">
      <c r="A20" s="32">
        <v>20</v>
      </c>
      <c r="B20" s="33" t="s">
        <v>42</v>
      </c>
      <c r="C20" s="34">
        <v>5000</v>
      </c>
      <c r="D20" s="34">
        <v>586.55</v>
      </c>
      <c r="E20" s="34">
        <f>SUM(D20/9*3)+D20</f>
        <v>782.0666666666666</v>
      </c>
      <c r="F20" s="35">
        <v>15000</v>
      </c>
      <c r="G20" s="35"/>
      <c r="H20" s="36">
        <f t="shared" si="1"/>
        <v>5235</v>
      </c>
    </row>
    <row r="21" spans="1:8" s="37" customFormat="1" ht="19.5" customHeight="1">
      <c r="A21" s="32" t="s">
        <v>43</v>
      </c>
      <c r="B21" s="38" t="s">
        <v>15</v>
      </c>
      <c r="C21" s="39">
        <f>SUM(C2:C20)</f>
        <v>751642.71</v>
      </c>
      <c r="D21" s="39">
        <f>SUM(D2:D20)-0.01</f>
        <v>580626.3300000001</v>
      </c>
      <c r="E21" s="39">
        <f>SUM(E2:E20)-0.01</f>
        <v>740258.3966666667</v>
      </c>
      <c r="F21" s="40">
        <f>SUM(F2:F20)-0.01</f>
        <v>841391.11</v>
      </c>
      <c r="G21" s="40"/>
      <c r="H21" s="41">
        <f>SUM(H2:H20)</f>
        <v>792003.01737</v>
      </c>
    </row>
    <row r="22" spans="1:8" ht="19.5">
      <c r="A22" s="42" t="s">
        <v>44</v>
      </c>
      <c r="B22" s="43" t="s">
        <v>45</v>
      </c>
      <c r="F22" s="3"/>
      <c r="G22" s="3"/>
      <c r="H22" s="3"/>
    </row>
    <row r="23" spans="1:2" ht="12">
      <c r="A23" s="42" t="s">
        <v>46</v>
      </c>
      <c r="B23" s="43" t="s">
        <v>47</v>
      </c>
    </row>
    <row r="24" spans="1:2" ht="12">
      <c r="A24" s="42" t="s">
        <v>48</v>
      </c>
      <c r="B24" s="43" t="s">
        <v>49</v>
      </c>
    </row>
    <row r="25" spans="1:2" ht="12">
      <c r="A25" s="45" t="s">
        <v>50</v>
      </c>
      <c r="B25" s="44" t="s">
        <v>51</v>
      </c>
    </row>
    <row r="26" spans="1:2" ht="12">
      <c r="A26" s="46" t="s">
        <v>52</v>
      </c>
      <c r="B26" s="44" t="s">
        <v>53</v>
      </c>
    </row>
    <row r="27" ht="12">
      <c r="B27" s="44" t="s">
        <v>54</v>
      </c>
    </row>
    <row r="29" ht="23.25">
      <c r="C29" s="24"/>
    </row>
  </sheetData>
  <printOptions/>
  <pageMargins left="0.84" right="0.37" top="1.19" bottom="0.58" header="0.5" footer="0.5"/>
  <pageSetup horizontalDpi="300" verticalDpi="300" orientation="portrait" r:id="rId1"/>
  <headerFooter alignWithMargins="0">
    <oddHeader>&amp;C&amp;24GENERAL GOVERNMENT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12" sqref="F12"/>
    </sheetView>
  </sheetViews>
  <sheetFormatPr defaultColWidth="9.140625" defaultRowHeight="12.75"/>
  <cols>
    <col min="1" max="1" width="6.421875" style="45" customWidth="1"/>
    <col min="2" max="2" width="36.00390625" style="44" customWidth="1"/>
    <col min="3" max="3" width="11.8515625" style="44" bestFit="1" customWidth="1"/>
    <col min="4" max="4" width="11.7109375" style="44" hidden="1" customWidth="1"/>
    <col min="5" max="5" width="13.421875" style="44" hidden="1" customWidth="1"/>
    <col min="6" max="6" width="17.00390625" style="44" bestFit="1" customWidth="1"/>
    <col min="7" max="7" width="14.57421875" style="44" customWidth="1"/>
    <col min="8" max="16384" width="10.7109375" style="44" customWidth="1"/>
  </cols>
  <sheetData>
    <row r="1" spans="1:7" s="31" customFormat="1" ht="36.75">
      <c r="A1" s="30" t="s">
        <v>16</v>
      </c>
      <c r="B1" s="47" t="s">
        <v>55</v>
      </c>
      <c r="C1" s="27" t="s">
        <v>18</v>
      </c>
      <c r="D1" s="30" t="s">
        <v>19</v>
      </c>
      <c r="E1" s="30" t="s">
        <v>20</v>
      </c>
      <c r="F1" s="27" t="s">
        <v>21</v>
      </c>
      <c r="G1" s="27" t="s">
        <v>22</v>
      </c>
    </row>
    <row r="2" spans="1:7" s="37" customFormat="1" ht="19.5" customHeight="1">
      <c r="A2" s="32">
        <v>1</v>
      </c>
      <c r="B2" s="33" t="s">
        <v>56</v>
      </c>
      <c r="C2" s="34">
        <v>995945.67</v>
      </c>
      <c r="D2" s="39">
        <v>726642.45</v>
      </c>
      <c r="E2" s="34">
        <v>955000</v>
      </c>
      <c r="F2" s="35">
        <v>1076409</v>
      </c>
      <c r="G2" s="35"/>
    </row>
    <row r="3" spans="1:7" s="37" customFormat="1" ht="19.5" customHeight="1">
      <c r="A3" s="32">
        <v>1.1</v>
      </c>
      <c r="B3" s="33" t="s">
        <v>57</v>
      </c>
      <c r="C3" s="34">
        <v>168593.06</v>
      </c>
      <c r="D3" s="39">
        <v>126596.07</v>
      </c>
      <c r="E3" s="34">
        <v>167000</v>
      </c>
      <c r="F3" s="35">
        <v>202989.3</v>
      </c>
      <c r="G3" s="35"/>
    </row>
    <row r="4" spans="1:7" s="37" customFormat="1" ht="19.5" customHeight="1">
      <c r="A4" s="32">
        <v>1.2</v>
      </c>
      <c r="B4" s="33" t="s">
        <v>58</v>
      </c>
      <c r="C4" s="34">
        <v>81368.07</v>
      </c>
      <c r="D4" s="39">
        <v>60714</v>
      </c>
      <c r="E4" s="34">
        <v>79000</v>
      </c>
      <c r="F4" s="35">
        <v>86041.81</v>
      </c>
      <c r="G4" s="35"/>
    </row>
    <row r="5" spans="1:7" s="37" customFormat="1" ht="19.5" customHeight="1">
      <c r="A5" s="32">
        <v>2</v>
      </c>
      <c r="B5" s="33" t="s">
        <v>59</v>
      </c>
      <c r="C5" s="34">
        <v>55000</v>
      </c>
      <c r="D5" s="39">
        <v>56148.89</v>
      </c>
      <c r="E5" s="34">
        <f aca="true" t="shared" si="0" ref="E5:E12">SUM(D5/9*3)+D5</f>
        <v>74865.18666666668</v>
      </c>
      <c r="F5" s="35">
        <v>58000</v>
      </c>
      <c r="G5" s="35"/>
    </row>
    <row r="6" spans="1:7" s="37" customFormat="1" ht="19.5" customHeight="1">
      <c r="A6" s="32">
        <v>2.1</v>
      </c>
      <c r="B6" s="33" t="s">
        <v>60</v>
      </c>
      <c r="C6" s="34">
        <v>30000</v>
      </c>
      <c r="D6" s="39">
        <v>36869.55</v>
      </c>
      <c r="E6" s="34">
        <f t="shared" si="0"/>
        <v>49159.4</v>
      </c>
      <c r="F6" s="35">
        <v>31500</v>
      </c>
      <c r="G6" s="35"/>
    </row>
    <row r="7" spans="1:7" s="37" customFormat="1" ht="19.5" customHeight="1">
      <c r="A7" s="32">
        <v>2.2</v>
      </c>
      <c r="B7" s="33" t="s">
        <v>61</v>
      </c>
      <c r="C7" s="34">
        <v>15000</v>
      </c>
      <c r="D7" s="39">
        <v>3561.82</v>
      </c>
      <c r="E7" s="34">
        <f t="shared" si="0"/>
        <v>4749.093333333333</v>
      </c>
      <c r="F7" s="35">
        <v>15000</v>
      </c>
      <c r="G7" s="35"/>
    </row>
    <row r="8" spans="1:7" s="37" customFormat="1" ht="19.5" customHeight="1">
      <c r="A8" s="32">
        <v>2.3</v>
      </c>
      <c r="B8" s="33" t="s">
        <v>62</v>
      </c>
      <c r="C8" s="34">
        <v>42000</v>
      </c>
      <c r="D8" s="39">
        <v>32881.33</v>
      </c>
      <c r="E8" s="34">
        <f t="shared" si="0"/>
        <v>43841.77333333333</v>
      </c>
      <c r="F8" s="35">
        <v>44000</v>
      </c>
      <c r="G8" s="35"/>
    </row>
    <row r="9" spans="1:7" s="37" customFormat="1" ht="19.5" customHeight="1">
      <c r="A9" s="32">
        <v>2.5</v>
      </c>
      <c r="B9" s="33" t="s">
        <v>63</v>
      </c>
      <c r="C9" s="41">
        <v>36000</v>
      </c>
      <c r="D9" s="41">
        <v>27925.54</v>
      </c>
      <c r="E9" s="34">
        <f t="shared" si="0"/>
        <v>37234.05333333333</v>
      </c>
      <c r="F9" s="48">
        <v>38000</v>
      </c>
      <c r="G9" s="35"/>
    </row>
    <row r="10" spans="1:7" s="37" customFormat="1" ht="19.5" customHeight="1">
      <c r="A10" s="32">
        <v>2.6</v>
      </c>
      <c r="B10" s="33" t="s">
        <v>64</v>
      </c>
      <c r="C10" s="34">
        <v>10000</v>
      </c>
      <c r="D10" s="39">
        <v>5202.18</v>
      </c>
      <c r="E10" s="34">
        <f t="shared" si="0"/>
        <v>6936.24</v>
      </c>
      <c r="F10" s="35">
        <v>24000</v>
      </c>
      <c r="G10" s="35"/>
    </row>
    <row r="11" spans="1:7" s="37" customFormat="1" ht="19.5" customHeight="1">
      <c r="A11" s="32">
        <v>4</v>
      </c>
      <c r="B11" s="33" t="s">
        <v>40</v>
      </c>
      <c r="C11" s="34">
        <v>397951.49</v>
      </c>
      <c r="D11" s="39">
        <v>360183.04</v>
      </c>
      <c r="E11" s="34">
        <f t="shared" si="0"/>
        <v>480244.05333333334</v>
      </c>
      <c r="F11" s="35">
        <v>452212.89</v>
      </c>
      <c r="G11" s="35"/>
    </row>
    <row r="12" spans="1:7" s="37" customFormat="1" ht="19.5" customHeight="1">
      <c r="A12" s="32">
        <v>6</v>
      </c>
      <c r="B12" s="33" t="s">
        <v>65</v>
      </c>
      <c r="C12" s="34">
        <v>10000</v>
      </c>
      <c r="D12" s="39">
        <v>5920.3</v>
      </c>
      <c r="E12" s="34">
        <f t="shared" si="0"/>
        <v>7893.733333333334</v>
      </c>
      <c r="F12" s="35">
        <v>10500</v>
      </c>
      <c r="G12" s="35"/>
    </row>
    <row r="13" spans="1:7" s="37" customFormat="1" ht="19.5" customHeight="1">
      <c r="A13" s="32" t="s">
        <v>43</v>
      </c>
      <c r="B13" s="38" t="s">
        <v>15</v>
      </c>
      <c r="C13" s="39">
        <f>SUM(C2:C12)</f>
        <v>1841858.29</v>
      </c>
      <c r="D13" s="39">
        <f>SUM(D2:D12)</f>
        <v>1442645.17</v>
      </c>
      <c r="E13" s="39">
        <f>SUM(E2:E12)</f>
        <v>1905923.5333333332</v>
      </c>
      <c r="F13" s="39">
        <f>SUM(F2:F12)</f>
        <v>2038653</v>
      </c>
      <c r="G13" s="35"/>
    </row>
    <row r="14" spans="1:7" ht="12.75">
      <c r="A14" s="42"/>
      <c r="B14" s="43"/>
      <c r="C14" s="43"/>
      <c r="D14" s="43"/>
      <c r="G14" s="49"/>
    </row>
    <row r="15" spans="1:7" ht="12.75">
      <c r="A15" s="42"/>
      <c r="B15" s="43" t="s">
        <v>66</v>
      </c>
      <c r="C15" s="43"/>
      <c r="D15" s="43"/>
      <c r="G15" s="50"/>
    </row>
    <row r="16" spans="1:7" ht="12.75">
      <c r="A16" s="42"/>
      <c r="B16" s="43" t="s">
        <v>67</v>
      </c>
      <c r="C16" s="43"/>
      <c r="D16" s="43"/>
      <c r="G16" s="50"/>
    </row>
    <row r="17" spans="1:7" ht="12.75">
      <c r="A17" s="42"/>
      <c r="B17" s="51" t="s">
        <v>68</v>
      </c>
      <c r="C17" s="43"/>
      <c r="D17" s="43"/>
      <c r="E17" s="52"/>
      <c r="G17" s="50"/>
    </row>
    <row r="18" spans="1:7" ht="12.75">
      <c r="A18" s="42"/>
      <c r="B18" s="43" t="s">
        <v>69</v>
      </c>
      <c r="C18" s="43"/>
      <c r="D18" s="43"/>
      <c r="G18" s="50"/>
    </row>
    <row r="19" spans="2:7" ht="12.75">
      <c r="B19" s="44" t="s">
        <v>70</v>
      </c>
      <c r="E19" s="53"/>
      <c r="G19" s="50"/>
    </row>
    <row r="20" spans="2:7" ht="12">
      <c r="B20" s="43" t="s">
        <v>71</v>
      </c>
      <c r="G20" s="54"/>
    </row>
    <row r="21" spans="2:7" ht="19.5">
      <c r="B21" s="43"/>
      <c r="G21" s="3"/>
    </row>
    <row r="22" ht="12">
      <c r="B22" s="44" t="s">
        <v>72</v>
      </c>
    </row>
    <row r="23" spans="2:7" ht="12">
      <c r="B23" s="43" t="s">
        <v>73</v>
      </c>
      <c r="E23" s="55">
        <v>180000</v>
      </c>
      <c r="G23" s="56">
        <v>180000</v>
      </c>
    </row>
    <row r="24" spans="2:7" ht="15.75">
      <c r="B24" s="43"/>
      <c r="C24" s="57"/>
      <c r="D24" s="57"/>
      <c r="G24" s="58"/>
    </row>
    <row r="25" ht="23.25">
      <c r="C25" s="24"/>
    </row>
  </sheetData>
  <printOptions/>
  <pageMargins left="0.75" right="0.12" top="1.36" bottom="0.58" header="0.5" footer="0.5"/>
  <pageSetup horizontalDpi="300" verticalDpi="300" orientation="portrait" r:id="rId1"/>
  <headerFooter alignWithMargins="0">
    <oddHeader>&amp;C&amp;24Police Department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F5" sqref="F5"/>
    </sheetView>
  </sheetViews>
  <sheetFormatPr defaultColWidth="9.140625" defaultRowHeight="12.75"/>
  <cols>
    <col min="1" max="1" width="7.140625" style="67" customWidth="1"/>
    <col min="2" max="2" width="37.8515625" style="44" customWidth="1"/>
    <col min="3" max="3" width="12.421875" style="81" bestFit="1" customWidth="1"/>
    <col min="4" max="4" width="0.13671875" style="81" customWidth="1"/>
    <col min="5" max="5" width="15.421875" style="81" hidden="1" customWidth="1"/>
    <col min="6" max="6" width="12.8515625" style="78" customWidth="1"/>
    <col min="7" max="7" width="13.421875" style="78" hidden="1" customWidth="1"/>
    <col min="8" max="8" width="12.28125" style="44" customWidth="1"/>
    <col min="9" max="16384" width="9.140625" style="67" customWidth="1"/>
  </cols>
  <sheetData>
    <row r="1" spans="1:8" s="62" customFormat="1" ht="47.25" customHeight="1">
      <c r="A1" s="27" t="s">
        <v>16</v>
      </c>
      <c r="B1" s="59" t="s">
        <v>17</v>
      </c>
      <c r="C1" s="27" t="s">
        <v>18</v>
      </c>
      <c r="D1" s="27" t="s">
        <v>74</v>
      </c>
      <c r="E1" s="27" t="s">
        <v>20</v>
      </c>
      <c r="F1" s="27" t="s">
        <v>21</v>
      </c>
      <c r="G1" s="60" t="s">
        <v>23</v>
      </c>
      <c r="H1" s="61" t="s">
        <v>22</v>
      </c>
    </row>
    <row r="2" spans="1:8" ht="19.5" customHeight="1">
      <c r="A2" s="63">
        <v>1</v>
      </c>
      <c r="B2" s="64" t="s">
        <v>75</v>
      </c>
      <c r="C2" s="65">
        <v>477437.5</v>
      </c>
      <c r="D2" s="65">
        <v>280344.62</v>
      </c>
      <c r="E2" s="34">
        <v>382000</v>
      </c>
      <c r="F2" s="66">
        <v>548984.15</v>
      </c>
      <c r="G2" s="66">
        <f aca="true" t="shared" si="0" ref="G2:G22">C2*1.047</f>
        <v>499877.06249999994</v>
      </c>
      <c r="H2" s="35"/>
    </row>
    <row r="3" spans="1:8" ht="19.5" customHeight="1">
      <c r="A3" s="63">
        <v>1.5</v>
      </c>
      <c r="B3" s="64" t="s">
        <v>76</v>
      </c>
      <c r="C3" s="65">
        <v>149014.57</v>
      </c>
      <c r="D3" s="65">
        <v>134135.92</v>
      </c>
      <c r="E3" s="34">
        <v>166000</v>
      </c>
      <c r="F3" s="68">
        <v>178739.17</v>
      </c>
      <c r="G3" s="66">
        <f t="shared" si="0"/>
        <v>156018.25479</v>
      </c>
      <c r="H3" s="35"/>
    </row>
    <row r="4" spans="1:8" ht="19.5" customHeight="1">
      <c r="A4" s="63">
        <v>1.6</v>
      </c>
      <c r="B4" s="64" t="s">
        <v>77</v>
      </c>
      <c r="C4" s="65">
        <v>11500</v>
      </c>
      <c r="D4" s="65">
        <v>9961.06</v>
      </c>
      <c r="E4" s="34">
        <v>13500</v>
      </c>
      <c r="F4" s="68">
        <v>12040.5</v>
      </c>
      <c r="G4" s="66">
        <f t="shared" si="0"/>
        <v>12040.5</v>
      </c>
      <c r="H4" s="35"/>
    </row>
    <row r="5" spans="1:8" ht="19.5" customHeight="1">
      <c r="A5" s="63">
        <v>2</v>
      </c>
      <c r="B5" s="64" t="s">
        <v>78</v>
      </c>
      <c r="C5" s="65">
        <v>23000</v>
      </c>
      <c r="D5" s="65">
        <v>22895.31</v>
      </c>
      <c r="E5" s="34">
        <v>30000</v>
      </c>
      <c r="F5" s="68">
        <v>25000</v>
      </c>
      <c r="G5" s="66">
        <f t="shared" si="0"/>
        <v>24081</v>
      </c>
      <c r="H5" s="35"/>
    </row>
    <row r="6" spans="1:8" ht="19.5" customHeight="1">
      <c r="A6" s="63">
        <v>2.1</v>
      </c>
      <c r="B6" s="64" t="s">
        <v>79</v>
      </c>
      <c r="C6" s="65">
        <v>18000</v>
      </c>
      <c r="D6" s="65">
        <v>30493.88</v>
      </c>
      <c r="E6" s="34">
        <v>36000</v>
      </c>
      <c r="F6" s="68">
        <v>18850</v>
      </c>
      <c r="G6" s="66">
        <f t="shared" si="0"/>
        <v>18846</v>
      </c>
      <c r="H6" s="35"/>
    </row>
    <row r="7" spans="1:8" ht="19.5" customHeight="1">
      <c r="A7" s="63">
        <v>3</v>
      </c>
      <c r="B7" s="64" t="s">
        <v>80</v>
      </c>
      <c r="C7" s="65">
        <v>3500</v>
      </c>
      <c r="D7" s="65">
        <v>1198.54</v>
      </c>
      <c r="E7" s="34">
        <v>3500</v>
      </c>
      <c r="F7" s="68">
        <v>3500</v>
      </c>
      <c r="G7" s="66">
        <f t="shared" si="0"/>
        <v>3664.4999999999995</v>
      </c>
      <c r="H7" s="35"/>
    </row>
    <row r="8" spans="1:8" ht="19.5" customHeight="1">
      <c r="A8" s="63">
        <v>3.1</v>
      </c>
      <c r="B8" s="64" t="s">
        <v>81</v>
      </c>
      <c r="C8" s="66">
        <v>17000</v>
      </c>
      <c r="D8" s="65">
        <v>13398.07</v>
      </c>
      <c r="E8" s="34">
        <v>24000</v>
      </c>
      <c r="F8" s="68">
        <v>17800</v>
      </c>
      <c r="G8" s="66">
        <f t="shared" si="0"/>
        <v>17799</v>
      </c>
      <c r="H8" s="35"/>
    </row>
    <row r="9" spans="1:8" ht="19.5" customHeight="1">
      <c r="A9" s="63">
        <v>3.3</v>
      </c>
      <c r="B9" s="64" t="s">
        <v>82</v>
      </c>
      <c r="C9" s="66">
        <v>4000</v>
      </c>
      <c r="D9" s="65">
        <v>1225</v>
      </c>
      <c r="E9" s="34">
        <v>4000</v>
      </c>
      <c r="F9" s="68">
        <v>4150</v>
      </c>
      <c r="G9" s="66">
        <f t="shared" si="0"/>
        <v>4188</v>
      </c>
      <c r="H9" s="35"/>
    </row>
    <row r="10" spans="1:8" ht="19.5" customHeight="1">
      <c r="A10" s="63">
        <v>3.4</v>
      </c>
      <c r="B10" s="64" t="s">
        <v>83</v>
      </c>
      <c r="C10" s="66">
        <v>15000</v>
      </c>
      <c r="D10" s="65">
        <v>13152.85</v>
      </c>
      <c r="E10" s="34">
        <v>17000</v>
      </c>
      <c r="F10" s="68">
        <v>15700</v>
      </c>
      <c r="G10" s="66">
        <f t="shared" si="0"/>
        <v>15704.999999999998</v>
      </c>
      <c r="H10" s="35"/>
    </row>
    <row r="11" spans="1:8" ht="19.5" customHeight="1">
      <c r="A11" s="63">
        <v>4</v>
      </c>
      <c r="B11" s="64" t="s">
        <v>63</v>
      </c>
      <c r="C11" s="66">
        <v>18000</v>
      </c>
      <c r="D11" s="65">
        <v>11489.17</v>
      </c>
      <c r="E11" s="34">
        <v>18000</v>
      </c>
      <c r="F11" s="68">
        <v>18800</v>
      </c>
      <c r="G11" s="66">
        <f t="shared" si="0"/>
        <v>18846</v>
      </c>
      <c r="H11" s="35"/>
    </row>
    <row r="12" spans="1:8" ht="19.5" customHeight="1">
      <c r="A12" s="63">
        <v>4.1</v>
      </c>
      <c r="B12" s="64" t="s">
        <v>84</v>
      </c>
      <c r="C12" s="66">
        <v>70000</v>
      </c>
      <c r="D12" s="65">
        <v>54856.44</v>
      </c>
      <c r="E12" s="34">
        <v>70000</v>
      </c>
      <c r="F12" s="68">
        <v>73250</v>
      </c>
      <c r="G12" s="66">
        <f t="shared" si="0"/>
        <v>73290</v>
      </c>
      <c r="H12" s="35"/>
    </row>
    <row r="13" spans="1:8" ht="19.5" customHeight="1">
      <c r="A13" s="63">
        <v>5</v>
      </c>
      <c r="B13" s="64" t="s">
        <v>85</v>
      </c>
      <c r="C13" s="66">
        <v>29500</v>
      </c>
      <c r="D13" s="65">
        <v>33815.32</v>
      </c>
      <c r="E13" s="34">
        <v>45000</v>
      </c>
      <c r="F13" s="68">
        <v>30850</v>
      </c>
      <c r="G13" s="66">
        <f t="shared" si="0"/>
        <v>30886.499999999996</v>
      </c>
      <c r="H13" s="35"/>
    </row>
    <row r="14" spans="1:8" ht="19.5" customHeight="1">
      <c r="A14" s="63">
        <v>6</v>
      </c>
      <c r="B14" s="64" t="s">
        <v>86</v>
      </c>
      <c r="C14" s="66">
        <v>98000</v>
      </c>
      <c r="D14" s="65">
        <v>72669.27</v>
      </c>
      <c r="E14" s="34">
        <v>91000</v>
      </c>
      <c r="F14" s="68">
        <v>102600</v>
      </c>
      <c r="G14" s="66">
        <f t="shared" si="0"/>
        <v>102606</v>
      </c>
      <c r="H14" s="35"/>
    </row>
    <row r="15" spans="1:8" ht="19.5" customHeight="1">
      <c r="A15" s="63">
        <v>7</v>
      </c>
      <c r="B15" s="64" t="s">
        <v>87</v>
      </c>
      <c r="C15" s="66">
        <v>1000</v>
      </c>
      <c r="D15" s="65">
        <v>821.82</v>
      </c>
      <c r="E15" s="34">
        <v>1000</v>
      </c>
      <c r="F15" s="68">
        <v>1050</v>
      </c>
      <c r="G15" s="66">
        <f t="shared" si="0"/>
        <v>1047</v>
      </c>
      <c r="H15" s="35"/>
    </row>
    <row r="16" spans="1:8" ht="19.5" customHeight="1">
      <c r="A16" s="63">
        <v>9.2</v>
      </c>
      <c r="B16" s="64" t="s">
        <v>65</v>
      </c>
      <c r="C16" s="66">
        <v>2000</v>
      </c>
      <c r="D16" s="65">
        <v>195</v>
      </c>
      <c r="E16" s="34">
        <v>2000</v>
      </c>
      <c r="F16" s="68">
        <v>2100</v>
      </c>
      <c r="G16" s="66">
        <f t="shared" si="0"/>
        <v>2094</v>
      </c>
      <c r="H16" s="35"/>
    </row>
    <row r="17" spans="1:8" ht="19.5" customHeight="1">
      <c r="A17" s="63">
        <v>9.4</v>
      </c>
      <c r="B17" s="64" t="s">
        <v>88</v>
      </c>
      <c r="C17" s="66">
        <v>4000</v>
      </c>
      <c r="D17" s="65">
        <v>296.96</v>
      </c>
      <c r="E17" s="34">
        <v>4000</v>
      </c>
      <c r="F17" s="68">
        <v>4150</v>
      </c>
      <c r="G17" s="66">
        <f t="shared" si="0"/>
        <v>4188</v>
      </c>
      <c r="H17" s="35"/>
    </row>
    <row r="18" spans="1:8" ht="19.5" customHeight="1">
      <c r="A18" s="63">
        <v>9.5</v>
      </c>
      <c r="B18" s="64" t="s">
        <v>89</v>
      </c>
      <c r="C18" s="66">
        <v>3000</v>
      </c>
      <c r="D18" s="65">
        <v>22</v>
      </c>
      <c r="E18" s="34">
        <v>3000</v>
      </c>
      <c r="F18" s="68">
        <v>3100</v>
      </c>
      <c r="G18" s="66">
        <f t="shared" si="0"/>
        <v>3141</v>
      </c>
      <c r="H18" s="35"/>
    </row>
    <row r="19" spans="1:8" ht="19.5" customHeight="1">
      <c r="A19" s="63">
        <v>9.6</v>
      </c>
      <c r="B19" s="64" t="s">
        <v>90</v>
      </c>
      <c r="C19" s="66">
        <v>28000</v>
      </c>
      <c r="D19" s="65">
        <v>20636</v>
      </c>
      <c r="E19" s="34">
        <v>28000</v>
      </c>
      <c r="F19" s="68">
        <v>29300</v>
      </c>
      <c r="G19" s="66">
        <f t="shared" si="0"/>
        <v>29315.999999999996</v>
      </c>
      <c r="H19" s="35"/>
    </row>
    <row r="20" spans="1:8" ht="19.5" customHeight="1">
      <c r="A20" s="63">
        <v>9.7</v>
      </c>
      <c r="B20" s="64" t="s">
        <v>91</v>
      </c>
      <c r="C20" s="66">
        <v>2500</v>
      </c>
      <c r="D20" s="65">
        <v>1417.5</v>
      </c>
      <c r="E20" s="34">
        <v>2500</v>
      </c>
      <c r="F20" s="68">
        <v>2600</v>
      </c>
      <c r="G20" s="66">
        <f t="shared" si="0"/>
        <v>2617.5</v>
      </c>
      <c r="H20" s="35"/>
    </row>
    <row r="21" spans="1:8" ht="19.5" customHeight="1">
      <c r="A21" s="63">
        <v>9.8</v>
      </c>
      <c r="B21" s="64" t="s">
        <v>92</v>
      </c>
      <c r="C21" s="66">
        <v>4000</v>
      </c>
      <c r="D21" s="65">
        <v>1451.45</v>
      </c>
      <c r="E21" s="34">
        <v>4000</v>
      </c>
      <c r="F21" s="68">
        <v>4200</v>
      </c>
      <c r="G21" s="66">
        <f t="shared" si="0"/>
        <v>4188</v>
      </c>
      <c r="H21" s="69"/>
    </row>
    <row r="22" spans="1:8" ht="19.5" customHeight="1">
      <c r="A22" s="63">
        <v>10</v>
      </c>
      <c r="B22" s="64" t="s">
        <v>93</v>
      </c>
      <c r="C22" s="66">
        <v>18000</v>
      </c>
      <c r="D22" s="65">
        <v>7388</v>
      </c>
      <c r="E22" s="34">
        <v>18000</v>
      </c>
      <c r="F22" s="68">
        <v>18800</v>
      </c>
      <c r="G22" s="70">
        <f t="shared" si="0"/>
        <v>18846</v>
      </c>
      <c r="H22" s="71"/>
    </row>
    <row r="23" spans="1:8" ht="19.5" customHeight="1">
      <c r="A23" s="72" t="s">
        <v>94</v>
      </c>
      <c r="B23" s="73" t="s">
        <v>15</v>
      </c>
      <c r="C23" s="65">
        <f>SUM(C2:C22)</f>
        <v>996452.0700000001</v>
      </c>
      <c r="D23" s="65">
        <f>SUM(D2:D22)</f>
        <v>711864.1799999998</v>
      </c>
      <c r="E23" s="65">
        <f>SUM(E2:E22)</f>
        <v>962500</v>
      </c>
      <c r="F23" s="74">
        <f>SUM(F2:F22)</f>
        <v>1115563.82</v>
      </c>
      <c r="G23" s="75">
        <f>SUM(G2:G22)</f>
        <v>1043285.3172899999</v>
      </c>
      <c r="H23" s="64"/>
    </row>
    <row r="24" spans="2:8" s="76" customFormat="1" ht="15.75">
      <c r="B24" s="44"/>
      <c r="C24" s="77"/>
      <c r="D24" s="77"/>
      <c r="E24" s="77"/>
      <c r="F24" s="78"/>
      <c r="G24" s="78"/>
      <c r="H24" s="44"/>
    </row>
    <row r="25" spans="1:8" s="76" customFormat="1" ht="15.75">
      <c r="A25" s="79" t="s">
        <v>46</v>
      </c>
      <c r="B25" s="44" t="s">
        <v>95</v>
      </c>
      <c r="C25" s="77"/>
      <c r="D25" s="77"/>
      <c r="E25" s="77"/>
      <c r="F25" s="78"/>
      <c r="G25" s="78"/>
      <c r="H25" s="44"/>
    </row>
    <row r="26" spans="1:8" s="76" customFormat="1" ht="15.75">
      <c r="A26" s="79"/>
      <c r="B26" s="80" t="s">
        <v>96</v>
      </c>
      <c r="C26" s="77"/>
      <c r="D26" s="77"/>
      <c r="E26" s="77"/>
      <c r="F26" s="78"/>
      <c r="G26" s="78"/>
      <c r="H26" s="44"/>
    </row>
    <row r="27" spans="1:8" s="76" customFormat="1" ht="15.75">
      <c r="A27" s="79"/>
      <c r="B27" s="44"/>
      <c r="C27" s="77"/>
      <c r="D27" s="77"/>
      <c r="E27" s="77"/>
      <c r="F27" s="78"/>
      <c r="G27" s="78"/>
      <c r="H27" s="44"/>
    </row>
    <row r="28" spans="1:8" s="76" customFormat="1" ht="15.75">
      <c r="A28" s="79" t="s">
        <v>97</v>
      </c>
      <c r="B28" s="44" t="s">
        <v>98</v>
      </c>
      <c r="C28" s="77"/>
      <c r="D28" s="77"/>
      <c r="E28" s="77"/>
      <c r="F28" s="78"/>
      <c r="G28" s="78"/>
      <c r="H28" s="44"/>
    </row>
    <row r="29" spans="1:2" ht="15">
      <c r="A29" s="79" t="s">
        <v>99</v>
      </c>
      <c r="B29" s="51" t="s">
        <v>68</v>
      </c>
    </row>
    <row r="30" spans="1:8" ht="15">
      <c r="A30" s="79"/>
      <c r="G30" s="44"/>
      <c r="H30" s="67"/>
    </row>
    <row r="31" spans="1:3" ht="23.25">
      <c r="A31" s="79"/>
      <c r="B31" s="67"/>
      <c r="C31" s="24"/>
    </row>
    <row r="33" ht="12.75">
      <c r="A33" s="82"/>
    </row>
  </sheetData>
  <printOptions/>
  <pageMargins left="0.95" right="0.15" top="1.33" bottom="1" header="0.5" footer="0.5"/>
  <pageSetup horizontalDpi="300" verticalDpi="300" orientation="portrait" r:id="rId1"/>
  <headerFooter alignWithMargins="0">
    <oddHeader>&amp;C&amp;24PUBLIC WORKS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9">
      <selection activeCell="C13" sqref="C13"/>
    </sheetView>
  </sheetViews>
  <sheetFormatPr defaultColWidth="9.140625" defaultRowHeight="12.75"/>
  <cols>
    <col min="1" max="1" width="8.140625" style="0" customWidth="1"/>
    <col min="2" max="2" width="37.140625" style="0" customWidth="1"/>
    <col min="3" max="3" width="13.00390625" style="0" customWidth="1"/>
    <col min="4" max="5" width="21.00390625" style="0" hidden="1" customWidth="1"/>
    <col min="6" max="6" width="18.00390625" style="0" customWidth="1"/>
    <col min="7" max="7" width="0.2890625" style="0" customWidth="1"/>
    <col min="8" max="8" width="15.00390625" style="0" customWidth="1"/>
  </cols>
  <sheetData>
    <row r="1" ht="23.25">
      <c r="B1" s="83" t="s">
        <v>100</v>
      </c>
    </row>
    <row r="3" spans="1:8" s="62" customFormat="1" ht="54.75" customHeight="1">
      <c r="A3" s="59" t="s">
        <v>16</v>
      </c>
      <c r="B3" s="84" t="s">
        <v>17</v>
      </c>
      <c r="C3" s="85" t="s">
        <v>101</v>
      </c>
      <c r="D3" s="85" t="s">
        <v>102</v>
      </c>
      <c r="E3" s="85" t="s">
        <v>103</v>
      </c>
      <c r="F3" s="85" t="s">
        <v>6</v>
      </c>
      <c r="G3" s="85" t="s">
        <v>23</v>
      </c>
      <c r="H3" s="85" t="s">
        <v>22</v>
      </c>
    </row>
    <row r="4" spans="1:8" s="76" customFormat="1" ht="19.5" customHeight="1">
      <c r="A4" s="86">
        <v>1</v>
      </c>
      <c r="B4" s="87" t="s">
        <v>104</v>
      </c>
      <c r="C4" s="88">
        <v>9000</v>
      </c>
      <c r="D4" s="88">
        <v>7727.04</v>
      </c>
      <c r="E4" s="89">
        <v>7800</v>
      </c>
      <c r="F4" s="88">
        <v>9400</v>
      </c>
      <c r="G4" s="88">
        <f>C4*1.047</f>
        <v>9423</v>
      </c>
      <c r="H4" s="35"/>
    </row>
    <row r="5" spans="1:8" s="76" customFormat="1" ht="19.5" customHeight="1">
      <c r="A5" s="86">
        <v>1.1</v>
      </c>
      <c r="B5" s="87" t="s">
        <v>105</v>
      </c>
      <c r="C5" s="88">
        <v>1000</v>
      </c>
      <c r="D5" s="88">
        <v>150</v>
      </c>
      <c r="E5" s="89">
        <f>SUM(D5*2)</f>
        <v>300</v>
      </c>
      <c r="F5" s="88">
        <v>1050</v>
      </c>
      <c r="G5" s="88">
        <f>C5*1.047</f>
        <v>1047</v>
      </c>
      <c r="H5" s="35"/>
    </row>
    <row r="6" spans="1:8" s="76" customFormat="1" ht="19.5" customHeight="1">
      <c r="A6" s="87"/>
      <c r="B6" s="87" t="s">
        <v>15</v>
      </c>
      <c r="C6" s="88">
        <f>SUM(C4:C5)</f>
        <v>10000</v>
      </c>
      <c r="D6" s="88">
        <f>SUM(D4:D5)</f>
        <v>7877.04</v>
      </c>
      <c r="E6" s="88">
        <f>SUM(E4:E5)</f>
        <v>8100</v>
      </c>
      <c r="F6" s="88">
        <f>SUM(F4:F5)</f>
        <v>10450</v>
      </c>
      <c r="G6" s="88">
        <f>SUM(G4:G5)</f>
        <v>10470</v>
      </c>
      <c r="H6" s="87"/>
    </row>
    <row r="7" spans="2:7" ht="15.75">
      <c r="B7" s="90" t="s">
        <v>106</v>
      </c>
      <c r="C7" s="23"/>
      <c r="D7" s="23"/>
      <c r="E7" s="23"/>
      <c r="F7" s="23"/>
      <c r="G7" s="23"/>
    </row>
    <row r="8" spans="3:6" ht="15.75">
      <c r="C8" s="91"/>
      <c r="E8" s="92"/>
      <c r="F8" s="93"/>
    </row>
    <row r="9" ht="23.25">
      <c r="B9" s="94" t="s">
        <v>107</v>
      </c>
    </row>
    <row r="11" spans="1:8" s="62" customFormat="1" ht="52.5" customHeight="1">
      <c r="A11" s="59" t="s">
        <v>16</v>
      </c>
      <c r="B11" s="84" t="s">
        <v>17</v>
      </c>
      <c r="C11" s="85" t="s">
        <v>101</v>
      </c>
      <c r="D11" s="85" t="s">
        <v>102</v>
      </c>
      <c r="E11" s="85" t="s">
        <v>103</v>
      </c>
      <c r="F11" s="85" t="s">
        <v>108</v>
      </c>
      <c r="G11" s="85" t="s">
        <v>23</v>
      </c>
      <c r="H11" s="85" t="s">
        <v>22</v>
      </c>
    </row>
    <row r="12" spans="1:8" s="76" customFormat="1" ht="19.5" customHeight="1">
      <c r="A12" s="86"/>
      <c r="B12" s="87" t="s">
        <v>187</v>
      </c>
      <c r="C12" s="88">
        <v>40000</v>
      </c>
      <c r="D12" s="88">
        <v>0</v>
      </c>
      <c r="E12" s="89">
        <v>40000</v>
      </c>
      <c r="F12" s="88">
        <v>20000</v>
      </c>
      <c r="G12" s="88">
        <f>C12*1.047</f>
        <v>41880</v>
      </c>
      <c r="H12" s="88"/>
    </row>
    <row r="13" spans="1:8" s="76" customFormat="1" ht="19.5" customHeight="1">
      <c r="A13" s="87"/>
      <c r="B13" s="95" t="s">
        <v>15</v>
      </c>
      <c r="C13" s="88">
        <f>SUM(C12:C12)</f>
        <v>40000</v>
      </c>
      <c r="D13" s="88">
        <f>SUM(D12:D12)</f>
        <v>0</v>
      </c>
      <c r="E13" s="88">
        <f>SUM(E12:E12)</f>
        <v>40000</v>
      </c>
      <c r="F13" s="88">
        <f>SUM(F12:F12)</f>
        <v>20000</v>
      </c>
      <c r="G13" s="88">
        <f>SUM(G12:G12)</f>
        <v>41880</v>
      </c>
      <c r="H13" s="88"/>
    </row>
    <row r="15" ht="15.75">
      <c r="C15" s="92"/>
    </row>
    <row r="16" ht="23.25">
      <c r="B16" s="96" t="s">
        <v>109</v>
      </c>
    </row>
    <row r="18" spans="1:8" s="79" customFormat="1" ht="45" customHeight="1">
      <c r="A18" s="29" t="s">
        <v>16</v>
      </c>
      <c r="B18" s="84" t="s">
        <v>17</v>
      </c>
      <c r="C18" s="85" t="s">
        <v>101</v>
      </c>
      <c r="D18" s="85" t="s">
        <v>102</v>
      </c>
      <c r="E18" s="85" t="s">
        <v>103</v>
      </c>
      <c r="F18" s="85" t="s">
        <v>6</v>
      </c>
      <c r="G18" s="85" t="s">
        <v>23</v>
      </c>
      <c r="H18" s="85" t="s">
        <v>22</v>
      </c>
    </row>
    <row r="19" spans="1:8" s="79" customFormat="1" ht="19.5" customHeight="1">
      <c r="A19" s="97">
        <v>3</v>
      </c>
      <c r="B19" s="98" t="s">
        <v>110</v>
      </c>
      <c r="C19" s="89">
        <v>3900</v>
      </c>
      <c r="D19" s="89">
        <f>SUM(1152+1060)</f>
        <v>2212</v>
      </c>
      <c r="E19" s="89">
        <v>3900</v>
      </c>
      <c r="F19" s="89">
        <v>4000</v>
      </c>
      <c r="G19" s="88">
        <f>C19*1.047</f>
        <v>4083.2999999999997</v>
      </c>
      <c r="H19" s="89"/>
    </row>
    <row r="20" spans="1:8" s="79" customFormat="1" ht="19.5" customHeight="1">
      <c r="A20" s="97">
        <v>4</v>
      </c>
      <c r="B20" s="98" t="s">
        <v>111</v>
      </c>
      <c r="C20" s="89">
        <v>5000</v>
      </c>
      <c r="D20" s="89">
        <v>577</v>
      </c>
      <c r="E20" s="89">
        <f>SUM(D20*2)</f>
        <v>1154</v>
      </c>
      <c r="F20" s="89">
        <v>5000</v>
      </c>
      <c r="G20" s="88">
        <f>C20*1.047</f>
        <v>5235</v>
      </c>
      <c r="H20" s="89"/>
    </row>
    <row r="21" spans="1:8" s="79" customFormat="1" ht="19.5" customHeight="1">
      <c r="A21" s="97">
        <v>6</v>
      </c>
      <c r="B21" s="98" t="s">
        <v>112</v>
      </c>
      <c r="C21" s="89">
        <v>50000</v>
      </c>
      <c r="D21" s="89">
        <f>SUM(11075.62+1122+5000)</f>
        <v>17197.620000000003</v>
      </c>
      <c r="E21" s="89">
        <v>50000</v>
      </c>
      <c r="F21" s="89">
        <v>25000</v>
      </c>
      <c r="G21" s="88">
        <f>C21*1.047</f>
        <v>52350</v>
      </c>
      <c r="H21" s="89"/>
    </row>
    <row r="22" spans="1:8" s="79" customFormat="1" ht="19.5" customHeight="1">
      <c r="A22" s="98" t="s">
        <v>43</v>
      </c>
      <c r="B22" s="99" t="s">
        <v>15</v>
      </c>
      <c r="C22" s="89">
        <f>SUM(C19:C21)</f>
        <v>58900</v>
      </c>
      <c r="D22" s="89"/>
      <c r="E22" s="89">
        <f>SUM(E19:E21)</f>
        <v>55054</v>
      </c>
      <c r="F22" s="89">
        <f>SUM(F19:F21)</f>
        <v>34000</v>
      </c>
      <c r="G22" s="88">
        <f>SUM(G19:G21)</f>
        <v>61668.3</v>
      </c>
      <c r="H22" s="89"/>
    </row>
    <row r="24" spans="3:8" ht="15.75">
      <c r="C24" s="91"/>
      <c r="E24" s="92"/>
      <c r="H24" s="93"/>
    </row>
    <row r="25" ht="23.25">
      <c r="B25" s="96" t="s">
        <v>113</v>
      </c>
    </row>
    <row r="26" spans="1:8" s="76" customFormat="1" ht="45" customHeight="1">
      <c r="A26" s="59" t="s">
        <v>16</v>
      </c>
      <c r="B26" s="84" t="s">
        <v>17</v>
      </c>
      <c r="C26" s="85" t="s">
        <v>101</v>
      </c>
      <c r="D26" s="85" t="s">
        <v>102</v>
      </c>
      <c r="E26" s="85" t="s">
        <v>103</v>
      </c>
      <c r="F26" s="85" t="s">
        <v>6</v>
      </c>
      <c r="G26" s="85" t="s">
        <v>23</v>
      </c>
      <c r="H26" s="85" t="s">
        <v>22</v>
      </c>
    </row>
    <row r="27" spans="1:8" s="76" customFormat="1" ht="19.5" customHeight="1">
      <c r="A27" s="86">
        <v>1</v>
      </c>
      <c r="B27" s="98" t="s">
        <v>114</v>
      </c>
      <c r="C27" s="88">
        <v>10000</v>
      </c>
      <c r="D27" s="88">
        <v>7500</v>
      </c>
      <c r="E27" s="89">
        <v>10000</v>
      </c>
      <c r="F27" s="88">
        <v>10000</v>
      </c>
      <c r="G27" s="88">
        <f>C27*1.047</f>
        <v>10470</v>
      </c>
      <c r="H27" s="88"/>
    </row>
    <row r="28" spans="1:8" s="76" customFormat="1" ht="19.5" customHeight="1">
      <c r="A28" s="86">
        <v>4</v>
      </c>
      <c r="B28" s="87" t="s">
        <v>115</v>
      </c>
      <c r="C28" s="88">
        <v>500</v>
      </c>
      <c r="D28" s="88">
        <v>250</v>
      </c>
      <c r="E28" s="89">
        <f>SUM(D28*2)</f>
        <v>500</v>
      </c>
      <c r="F28" s="88">
        <v>500</v>
      </c>
      <c r="G28" s="88">
        <f>C28*1.047</f>
        <v>523.5</v>
      </c>
      <c r="H28" s="88"/>
    </row>
    <row r="29" spans="1:8" s="76" customFormat="1" ht="19.5" customHeight="1">
      <c r="A29" s="86"/>
      <c r="B29" s="87" t="s">
        <v>116</v>
      </c>
      <c r="C29" s="88"/>
      <c r="D29" s="88"/>
      <c r="E29" s="89">
        <f>SUM(D29*2)</f>
        <v>0</v>
      </c>
      <c r="F29" s="88"/>
      <c r="G29" s="88">
        <f>C29*1.047</f>
        <v>0</v>
      </c>
      <c r="H29" s="88"/>
    </row>
    <row r="30" spans="1:8" s="76" customFormat="1" ht="19.5" customHeight="1">
      <c r="A30" s="87"/>
      <c r="B30" s="100" t="s">
        <v>15</v>
      </c>
      <c r="C30" s="88">
        <f>SUM(C27:C28)</f>
        <v>10500</v>
      </c>
      <c r="D30" s="88"/>
      <c r="E30" s="88">
        <f>SUM(E27:E29)</f>
        <v>10500</v>
      </c>
      <c r="F30" s="88">
        <f>SUM(F27:F28)</f>
        <v>10500</v>
      </c>
      <c r="G30" s="88">
        <f>SUM(G27:G29)</f>
        <v>10993.5</v>
      </c>
      <c r="H30" s="88"/>
    </row>
    <row r="32" ht="12.75">
      <c r="A32" t="s">
        <v>117</v>
      </c>
    </row>
    <row r="33" ht="12.75">
      <c r="A33" t="s">
        <v>118</v>
      </c>
    </row>
    <row r="34" ht="12.75">
      <c r="A34" t="s">
        <v>119</v>
      </c>
    </row>
    <row r="36" spans="3:4" ht="23.25">
      <c r="C36" s="24"/>
      <c r="D36" s="92" t="s">
        <v>120</v>
      </c>
    </row>
  </sheetData>
  <printOptions/>
  <pageMargins left="0.75" right="0.5" top="0.89" bottom="0.83" header="0.5" footer="0.46"/>
  <pageSetup horizontalDpi="300" verticalDpi="300" orientation="portrait" scale="85" r:id="rId1"/>
  <headerFooter alignWithMargins="0"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2">
      <selection activeCell="C36" sqref="C36"/>
    </sheetView>
  </sheetViews>
  <sheetFormatPr defaultColWidth="9.140625" defaultRowHeight="12.75"/>
  <cols>
    <col min="1" max="1" width="9.7109375" style="111" customWidth="1"/>
    <col min="2" max="2" width="37.140625" style="0" customWidth="1"/>
    <col min="3" max="3" width="15.421875" style="106" customWidth="1"/>
    <col min="4" max="4" width="0.2890625" style="106" hidden="1" customWidth="1"/>
    <col min="5" max="5" width="15.7109375" style="106" hidden="1" customWidth="1"/>
    <col min="6" max="6" width="19.140625" style="106" customWidth="1"/>
    <col min="7" max="7" width="13.140625" style="0" customWidth="1"/>
  </cols>
  <sheetData>
    <row r="1" spans="1:7" s="62" customFormat="1" ht="45.75" customHeight="1">
      <c r="A1" s="59" t="s">
        <v>16</v>
      </c>
      <c r="B1" s="101" t="s">
        <v>17</v>
      </c>
      <c r="C1" s="59" t="s">
        <v>101</v>
      </c>
      <c r="D1" s="59" t="s">
        <v>121</v>
      </c>
      <c r="E1" s="59" t="s">
        <v>122</v>
      </c>
      <c r="F1" s="59" t="s">
        <v>6</v>
      </c>
      <c r="G1" s="85" t="s">
        <v>22</v>
      </c>
    </row>
    <row r="2" spans="1:7" s="62" customFormat="1" ht="15.75">
      <c r="A2" s="59"/>
      <c r="B2" s="87" t="s">
        <v>123</v>
      </c>
      <c r="C2" s="102">
        <v>93281.07</v>
      </c>
      <c r="D2" s="102">
        <v>0</v>
      </c>
      <c r="E2" s="102">
        <v>93281.07</v>
      </c>
      <c r="F2" s="103">
        <v>115692.15</v>
      </c>
      <c r="G2" s="103"/>
    </row>
    <row r="3" spans="1:7" s="76" customFormat="1" ht="19.5" customHeight="1">
      <c r="A3" s="86">
        <v>1</v>
      </c>
      <c r="B3" s="87" t="s">
        <v>124</v>
      </c>
      <c r="C3" s="102">
        <v>1999072</v>
      </c>
      <c r="D3" s="102">
        <v>1892040.69</v>
      </c>
      <c r="E3" s="102">
        <v>1999072</v>
      </c>
      <c r="F3" s="104">
        <v>2309562.78</v>
      </c>
      <c r="G3" s="104"/>
    </row>
    <row r="4" spans="1:7" s="76" customFormat="1" ht="19.5" customHeight="1">
      <c r="A4" s="86">
        <v>1.01</v>
      </c>
      <c r="B4" s="87" t="s">
        <v>125</v>
      </c>
      <c r="C4" s="102">
        <v>130000</v>
      </c>
      <c r="D4" s="102">
        <v>122159.4</v>
      </c>
      <c r="E4" s="102">
        <v>130000</v>
      </c>
      <c r="F4" s="104">
        <v>125000</v>
      </c>
      <c r="G4" s="104"/>
    </row>
    <row r="5" spans="1:7" s="76" customFormat="1" ht="19.5" customHeight="1">
      <c r="A5" s="86">
        <v>1.49</v>
      </c>
      <c r="B5" s="87" t="s">
        <v>126</v>
      </c>
      <c r="C5" s="102">
        <v>350000</v>
      </c>
      <c r="D5" s="102">
        <v>274339.21</v>
      </c>
      <c r="E5" s="102">
        <v>300000</v>
      </c>
      <c r="F5" s="104">
        <v>275000</v>
      </c>
      <c r="G5" s="104"/>
    </row>
    <row r="6" spans="1:7" s="76" customFormat="1" ht="31.5">
      <c r="A6" s="86">
        <v>1.56</v>
      </c>
      <c r="B6" s="103" t="s">
        <v>127</v>
      </c>
      <c r="C6" s="102">
        <v>230000</v>
      </c>
      <c r="D6" s="102">
        <v>193815.23</v>
      </c>
      <c r="E6" s="102">
        <v>230000</v>
      </c>
      <c r="F6" s="104">
        <v>230000</v>
      </c>
      <c r="G6" s="104"/>
    </row>
    <row r="7" spans="1:7" s="76" customFormat="1" ht="19.5" customHeight="1">
      <c r="A7" s="86">
        <v>2.23</v>
      </c>
      <c r="B7" s="87" t="s">
        <v>128</v>
      </c>
      <c r="C7" s="102">
        <v>35000</v>
      </c>
      <c r="D7" s="102">
        <v>24967.11</v>
      </c>
      <c r="E7" s="102">
        <v>24835</v>
      </c>
      <c r="F7" s="104">
        <v>35000</v>
      </c>
      <c r="G7" s="104"/>
    </row>
    <row r="8" spans="1:7" s="76" customFormat="1" ht="19.5" customHeight="1">
      <c r="A8" s="86">
        <v>3.3</v>
      </c>
      <c r="B8" s="87" t="s">
        <v>129</v>
      </c>
      <c r="C8" s="102">
        <v>155000</v>
      </c>
      <c r="D8" s="102">
        <v>109938</v>
      </c>
      <c r="E8" s="102">
        <v>155000</v>
      </c>
      <c r="F8" s="104">
        <v>160000</v>
      </c>
      <c r="G8" s="104"/>
    </row>
    <row r="9" spans="1:7" s="76" customFormat="1" ht="19.5" customHeight="1">
      <c r="A9" s="86">
        <v>3.501</v>
      </c>
      <c r="B9" s="87" t="s">
        <v>130</v>
      </c>
      <c r="C9" s="102">
        <v>11000</v>
      </c>
      <c r="D9" s="102">
        <v>470.52</v>
      </c>
      <c r="E9" s="102">
        <v>11000</v>
      </c>
      <c r="F9" s="104">
        <v>11000</v>
      </c>
      <c r="G9" s="104"/>
    </row>
    <row r="10" spans="1:7" s="76" customFormat="1" ht="19.5" customHeight="1">
      <c r="A10" s="86">
        <v>3.5091</v>
      </c>
      <c r="B10" s="87" t="s">
        <v>131</v>
      </c>
      <c r="C10" s="102">
        <v>5000</v>
      </c>
      <c r="D10" s="102">
        <v>3387.98</v>
      </c>
      <c r="E10" s="102">
        <f>SUM(D10/9*3)+D10</f>
        <v>4517.306666666666</v>
      </c>
      <c r="F10" s="104">
        <v>5000</v>
      </c>
      <c r="G10" s="104"/>
    </row>
    <row r="11" spans="1:7" s="76" customFormat="1" ht="19.5" customHeight="1">
      <c r="A11" s="86">
        <v>3.5092</v>
      </c>
      <c r="B11" s="87" t="s">
        <v>132</v>
      </c>
      <c r="C11" s="102">
        <v>17000</v>
      </c>
      <c r="D11" s="102">
        <v>9040.56</v>
      </c>
      <c r="E11" s="102">
        <v>17000</v>
      </c>
      <c r="F11" s="104">
        <v>17000</v>
      </c>
      <c r="G11" s="104"/>
    </row>
    <row r="12" spans="1:7" s="76" customFormat="1" ht="19.5" customHeight="1">
      <c r="A12" s="86">
        <v>3.601</v>
      </c>
      <c r="B12" s="87" t="s">
        <v>133</v>
      </c>
      <c r="C12" s="102">
        <v>360000</v>
      </c>
      <c r="D12" s="102">
        <v>219993.18</v>
      </c>
      <c r="E12" s="102">
        <v>380000</v>
      </c>
      <c r="F12" s="104">
        <v>390000</v>
      </c>
      <c r="G12" s="104"/>
    </row>
    <row r="13" spans="1:7" s="76" customFormat="1" ht="19.5" customHeight="1">
      <c r="A13" s="86">
        <v>5.02</v>
      </c>
      <c r="B13" s="87" t="s">
        <v>134</v>
      </c>
      <c r="C13" s="102">
        <v>0</v>
      </c>
      <c r="D13" s="102">
        <v>2402.9</v>
      </c>
      <c r="E13" s="102">
        <v>2402.9</v>
      </c>
      <c r="F13" s="104">
        <v>3000</v>
      </c>
      <c r="G13" s="104"/>
    </row>
    <row r="14" spans="1:7" s="76" customFormat="1" ht="19.5" customHeight="1">
      <c r="A14" s="86">
        <v>5.1</v>
      </c>
      <c r="B14" s="87" t="s">
        <v>135</v>
      </c>
      <c r="C14" s="102">
        <v>100000</v>
      </c>
      <c r="D14" s="102">
        <v>80795.18</v>
      </c>
      <c r="E14" s="102">
        <v>100000</v>
      </c>
      <c r="F14" s="104">
        <v>100000</v>
      </c>
      <c r="G14" s="104"/>
    </row>
    <row r="15" spans="1:7" s="76" customFormat="1" ht="19.5" customHeight="1">
      <c r="A15" s="86">
        <v>6.1</v>
      </c>
      <c r="B15" s="87" t="s">
        <v>136</v>
      </c>
      <c r="C15" s="102">
        <v>25000</v>
      </c>
      <c r="D15" s="102">
        <v>63070.06</v>
      </c>
      <c r="E15" s="102">
        <v>80000</v>
      </c>
      <c r="F15" s="104">
        <v>50000</v>
      </c>
      <c r="G15" s="104"/>
    </row>
    <row r="16" spans="1:7" s="76" customFormat="1" ht="19.5" customHeight="1">
      <c r="A16" s="86">
        <v>6.9</v>
      </c>
      <c r="B16" s="87" t="s">
        <v>137</v>
      </c>
      <c r="C16" s="102">
        <v>50000</v>
      </c>
      <c r="D16" s="102">
        <v>49899.82</v>
      </c>
      <c r="E16" s="102">
        <f>SUM(D16/9*3)+D16</f>
        <v>66533.09333333334</v>
      </c>
      <c r="F16" s="104">
        <v>55000</v>
      </c>
      <c r="G16" s="104"/>
    </row>
    <row r="17" spans="1:7" s="76" customFormat="1" ht="19.5" customHeight="1">
      <c r="A17" s="86">
        <v>6.99</v>
      </c>
      <c r="B17" s="87" t="s">
        <v>138</v>
      </c>
      <c r="C17" s="102">
        <v>10000</v>
      </c>
      <c r="D17" s="102">
        <v>10485</v>
      </c>
      <c r="E17" s="102">
        <v>10060</v>
      </c>
      <c r="F17" s="104">
        <v>10000</v>
      </c>
      <c r="G17" s="104"/>
    </row>
    <row r="18" spans="1:7" s="76" customFormat="1" ht="19.5" customHeight="1">
      <c r="A18" s="86">
        <v>7</v>
      </c>
      <c r="B18" s="72" t="s">
        <v>139</v>
      </c>
      <c r="C18" s="102">
        <v>70000</v>
      </c>
      <c r="D18" s="102">
        <v>69285</v>
      </c>
      <c r="E18" s="102">
        <v>69285</v>
      </c>
      <c r="F18" s="104">
        <v>70000</v>
      </c>
      <c r="G18" s="104"/>
    </row>
    <row r="19" spans="1:7" s="76" customFormat="1" ht="19.5" customHeight="1">
      <c r="A19" s="86">
        <v>8</v>
      </c>
      <c r="B19" s="87" t="s">
        <v>140</v>
      </c>
      <c r="C19" s="102">
        <v>39000</v>
      </c>
      <c r="D19" s="102">
        <v>45740.4</v>
      </c>
      <c r="E19" s="102">
        <v>45740</v>
      </c>
      <c r="F19" s="102">
        <v>45000</v>
      </c>
      <c r="G19" s="102"/>
    </row>
    <row r="20" spans="1:7" s="76" customFormat="1" ht="19.5" customHeight="1">
      <c r="A20" s="86">
        <v>8.05</v>
      </c>
      <c r="B20" s="87" t="s">
        <v>141</v>
      </c>
      <c r="C20" s="102">
        <v>0</v>
      </c>
      <c r="D20" s="102">
        <v>1119.15</v>
      </c>
      <c r="E20" s="102">
        <f>SUM(D20/9*3)+D20</f>
        <v>1492.2</v>
      </c>
      <c r="F20" s="102">
        <v>7500</v>
      </c>
      <c r="G20" s="102"/>
    </row>
    <row r="21" spans="1:7" s="76" customFormat="1" ht="19.5" customHeight="1">
      <c r="A21" s="86"/>
      <c r="B21" s="87" t="s">
        <v>142</v>
      </c>
      <c r="C21" s="102"/>
      <c r="D21" s="102"/>
      <c r="E21" s="102"/>
      <c r="F21" s="102">
        <v>36800</v>
      </c>
      <c r="G21" s="102"/>
    </row>
    <row r="22" spans="1:7" s="76" customFormat="1" ht="19.5" customHeight="1">
      <c r="A22" s="86">
        <v>10</v>
      </c>
      <c r="B22" s="87" t="s">
        <v>143</v>
      </c>
      <c r="C22" s="102">
        <v>20000</v>
      </c>
      <c r="D22" s="102">
        <v>0</v>
      </c>
      <c r="E22" s="102">
        <v>20000</v>
      </c>
      <c r="F22" s="102">
        <v>20000</v>
      </c>
      <c r="G22" s="102"/>
    </row>
    <row r="23" spans="1:7" s="76" customFormat="1" ht="19.5" customHeight="1">
      <c r="A23" s="86"/>
      <c r="B23" s="87" t="s">
        <v>144</v>
      </c>
      <c r="C23" s="102">
        <f>SUM(C2:C22)</f>
        <v>3699353.0700000003</v>
      </c>
      <c r="D23" s="102">
        <f>SUM(D2:D22)</f>
        <v>3172949.3899999997</v>
      </c>
      <c r="E23" s="102">
        <f>SUM(E2:E22)</f>
        <v>3740218.5700000003</v>
      </c>
      <c r="F23" s="102">
        <f>SUM(F2:F22)</f>
        <v>4070554.9299999997</v>
      </c>
      <c r="G23" s="102">
        <f>SUM(G2:G22)</f>
        <v>0</v>
      </c>
    </row>
    <row r="25" ht="15">
      <c r="A25" s="105" t="s">
        <v>145</v>
      </c>
    </row>
    <row r="26" spans="1:6" s="76" customFormat="1" ht="15.75">
      <c r="A26" s="105" t="s">
        <v>146</v>
      </c>
      <c r="C26" s="77"/>
      <c r="D26" s="77"/>
      <c r="E26" s="77"/>
      <c r="F26" s="77"/>
    </row>
    <row r="27" spans="1:6" s="76" customFormat="1" ht="15.75">
      <c r="A27" s="76" t="s">
        <v>147</v>
      </c>
      <c r="C27" s="77"/>
      <c r="D27" s="77"/>
      <c r="E27" s="77"/>
      <c r="F27" s="77"/>
    </row>
    <row r="28" spans="1:7" s="76" customFormat="1" ht="15.75">
      <c r="A28" s="105" t="s">
        <v>148</v>
      </c>
      <c r="C28" s="107"/>
      <c r="D28" s="108"/>
      <c r="E28" s="108"/>
      <c r="F28" s="108"/>
      <c r="G28" s="109"/>
    </row>
    <row r="29" spans="1:7" s="76" customFormat="1" ht="15.75">
      <c r="A29" s="105" t="s">
        <v>149</v>
      </c>
      <c r="C29" s="107"/>
      <c r="D29" s="108"/>
      <c r="E29" s="110"/>
      <c r="F29" s="108"/>
      <c r="G29" s="109"/>
    </row>
    <row r="30" spans="3:7" s="76" customFormat="1" ht="15.75">
      <c r="C30" s="10"/>
      <c r="D30" s="108"/>
      <c r="E30" s="108"/>
      <c r="F30" s="108"/>
      <c r="G30" s="109"/>
    </row>
    <row r="32" ht="17.25">
      <c r="B32" s="112"/>
    </row>
    <row r="33" ht="17.25">
      <c r="B33" s="112"/>
    </row>
    <row r="34" ht="17.25">
      <c r="B34" s="112"/>
    </row>
    <row r="35" ht="17.25">
      <c r="B35" s="112"/>
    </row>
    <row r="36" spans="2:3" ht="25.5">
      <c r="B36" s="112"/>
      <c r="C36" s="113"/>
    </row>
  </sheetData>
  <printOptions/>
  <pageMargins left="0.35" right="0.25" top="1.26" bottom="1" header="0.5" footer="0.5"/>
  <pageSetup horizontalDpi="300" verticalDpi="300" orientation="portrait" scale="90" r:id="rId1"/>
  <headerFooter alignWithMargins="0">
    <oddHeader>&amp;C&amp;24REVENUES
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23">
      <selection activeCell="A43" sqref="A43"/>
    </sheetView>
  </sheetViews>
  <sheetFormatPr defaultColWidth="9.140625" defaultRowHeight="12.75"/>
  <cols>
    <col min="4" max="4" width="11.57421875" style="0" customWidth="1"/>
    <col min="8" max="8" width="11.7109375" style="0" customWidth="1"/>
    <col min="9" max="9" width="16.00390625" style="0" customWidth="1"/>
    <col min="11" max="11" width="13.7109375" style="106" bestFit="1" customWidth="1"/>
  </cols>
  <sheetData>
    <row r="1" spans="1:11" s="118" customFormat="1" ht="26.25">
      <c r="A1" s="114"/>
      <c r="B1" s="115"/>
      <c r="C1" s="116" t="s">
        <v>0</v>
      </c>
      <c r="D1" s="115"/>
      <c r="E1" s="115"/>
      <c r="F1" s="115"/>
      <c r="G1" s="115"/>
      <c r="H1" s="115"/>
      <c r="I1" s="117"/>
      <c r="K1" s="119"/>
    </row>
    <row r="2" spans="1:11" s="118" customFormat="1" ht="20.25">
      <c r="A2" s="120"/>
      <c r="B2" s="121"/>
      <c r="C2" s="122" t="s">
        <v>150</v>
      </c>
      <c r="D2" s="121"/>
      <c r="E2" s="121"/>
      <c r="F2" s="121"/>
      <c r="G2" s="121"/>
      <c r="H2" s="121"/>
      <c r="I2" s="123"/>
      <c r="K2" s="119"/>
    </row>
    <row r="3" spans="1:11" s="118" customFormat="1" ht="20.25">
      <c r="A3" s="120"/>
      <c r="B3" s="121"/>
      <c r="C3" s="121"/>
      <c r="D3" s="122" t="s">
        <v>3</v>
      </c>
      <c r="E3" s="121"/>
      <c r="F3" s="121"/>
      <c r="G3" s="121"/>
      <c r="H3" s="121"/>
      <c r="I3" s="123"/>
      <c r="K3" s="119"/>
    </row>
    <row r="4" spans="1:9" ht="12.75">
      <c r="A4" s="124"/>
      <c r="B4" s="2"/>
      <c r="C4" s="2"/>
      <c r="D4" s="2"/>
      <c r="E4" s="2"/>
      <c r="F4" s="2"/>
      <c r="G4" s="2"/>
      <c r="H4" s="2"/>
      <c r="I4" s="125"/>
    </row>
    <row r="5" spans="1:11" s="76" customFormat="1" ht="19.5" customHeight="1">
      <c r="A5" s="126" t="s">
        <v>151</v>
      </c>
      <c r="B5" s="127"/>
      <c r="C5" s="127"/>
      <c r="D5" s="127"/>
      <c r="E5" s="127"/>
      <c r="F5" s="127"/>
      <c r="G5" s="127"/>
      <c r="H5" s="127"/>
      <c r="I5" s="128"/>
      <c r="K5" s="77"/>
    </row>
    <row r="6" spans="1:11" s="76" customFormat="1" ht="19.5" customHeight="1">
      <c r="A6" s="129"/>
      <c r="B6" s="130"/>
      <c r="C6" s="130"/>
      <c r="D6" s="130"/>
      <c r="E6" s="130"/>
      <c r="F6" s="130"/>
      <c r="G6" s="130"/>
      <c r="H6" s="130"/>
      <c r="I6" s="131"/>
      <c r="K6" s="77"/>
    </row>
    <row r="7" spans="1:11" s="76" customFormat="1" ht="15.75">
      <c r="A7" s="132" t="s">
        <v>152</v>
      </c>
      <c r="B7" s="108"/>
      <c r="C7" s="108"/>
      <c r="D7" s="108"/>
      <c r="E7" s="108"/>
      <c r="F7" s="108"/>
      <c r="G7" s="108"/>
      <c r="H7" s="108"/>
      <c r="I7" s="133"/>
      <c r="K7" s="77"/>
    </row>
    <row r="8" spans="1:11" s="76" customFormat="1" ht="15.75">
      <c r="A8" s="132"/>
      <c r="B8" s="108"/>
      <c r="C8" s="108"/>
      <c r="D8" s="108"/>
      <c r="E8" s="108"/>
      <c r="F8" s="108"/>
      <c r="G8" s="108"/>
      <c r="H8" s="108"/>
      <c r="I8" s="133"/>
      <c r="K8" s="77"/>
    </row>
    <row r="9" spans="1:11" s="76" customFormat="1" ht="19.5" customHeight="1">
      <c r="A9" s="134" t="s">
        <v>153</v>
      </c>
      <c r="B9" s="108"/>
      <c r="C9" s="108"/>
      <c r="D9" s="108"/>
      <c r="E9" s="108"/>
      <c r="F9" s="10" t="s">
        <v>154</v>
      </c>
      <c r="G9" s="108"/>
      <c r="H9" s="108"/>
      <c r="I9" s="135"/>
      <c r="K9" s="77"/>
    </row>
    <row r="10" spans="1:11" s="76" customFormat="1" ht="19.5" customHeight="1">
      <c r="A10" s="134" t="s">
        <v>155</v>
      </c>
      <c r="B10" s="108"/>
      <c r="C10" s="108"/>
      <c r="D10" s="108"/>
      <c r="E10" s="108"/>
      <c r="F10" s="108"/>
      <c r="G10" s="108"/>
      <c r="H10" s="108"/>
      <c r="I10" s="135"/>
      <c r="K10" s="77"/>
    </row>
    <row r="11" spans="1:11" s="76" customFormat="1" ht="19.5" customHeight="1">
      <c r="A11" s="134" t="s">
        <v>156</v>
      </c>
      <c r="B11" s="108"/>
      <c r="C11" s="108"/>
      <c r="D11" s="108"/>
      <c r="E11" s="108"/>
      <c r="F11" s="108"/>
      <c r="G11" s="108"/>
      <c r="H11" s="108"/>
      <c r="I11" s="135"/>
      <c r="K11" s="77"/>
    </row>
    <row r="12" spans="1:11" s="76" customFormat="1" ht="19.5" customHeight="1">
      <c r="A12" s="134" t="s">
        <v>157</v>
      </c>
      <c r="B12" s="108"/>
      <c r="C12" s="108"/>
      <c r="D12" s="108" t="s">
        <v>158</v>
      </c>
      <c r="E12" s="108"/>
      <c r="F12" s="108"/>
      <c r="G12" s="108"/>
      <c r="H12" s="108"/>
      <c r="I12" s="135"/>
      <c r="K12" s="77"/>
    </row>
    <row r="13" spans="1:11" s="76" customFormat="1" ht="19.5" customHeight="1">
      <c r="A13" s="134" t="s">
        <v>159</v>
      </c>
      <c r="B13" s="108"/>
      <c r="C13" s="108"/>
      <c r="D13" s="108"/>
      <c r="E13" s="108"/>
      <c r="F13" s="10" t="s">
        <v>160</v>
      </c>
      <c r="G13" s="108"/>
      <c r="H13" s="108"/>
      <c r="I13" s="135"/>
      <c r="K13" s="77"/>
    </row>
    <row r="14" spans="1:11" s="76" customFormat="1" ht="19.5" customHeight="1">
      <c r="A14" s="134" t="s">
        <v>161</v>
      </c>
      <c r="B14" s="108"/>
      <c r="C14" s="108"/>
      <c r="D14" s="108">
        <v>6578.37</v>
      </c>
      <c r="E14" s="108"/>
      <c r="F14" s="108"/>
      <c r="G14" s="108"/>
      <c r="H14" s="108"/>
      <c r="I14" s="133"/>
      <c r="K14" s="77"/>
    </row>
    <row r="15" spans="1:11" s="76" customFormat="1" ht="19.5" customHeight="1">
      <c r="A15" s="134"/>
      <c r="B15" s="108"/>
      <c r="C15" s="108"/>
      <c r="D15" s="108"/>
      <c r="E15" s="108"/>
      <c r="F15" s="108"/>
      <c r="G15" s="108"/>
      <c r="H15" s="108"/>
      <c r="I15" s="133"/>
      <c r="K15" s="77"/>
    </row>
    <row r="16" spans="1:11" s="76" customFormat="1" ht="19.5" customHeight="1">
      <c r="A16" s="134" t="s">
        <v>162</v>
      </c>
      <c r="B16" s="108"/>
      <c r="C16" s="108"/>
      <c r="D16" s="108"/>
      <c r="E16" s="108"/>
      <c r="F16" s="10" t="s">
        <v>163</v>
      </c>
      <c r="G16" s="108"/>
      <c r="H16" s="108"/>
      <c r="I16" s="135"/>
      <c r="K16" s="77"/>
    </row>
    <row r="17" spans="1:11" s="76" customFormat="1" ht="19.5" customHeight="1">
      <c r="A17" s="134" t="s">
        <v>164</v>
      </c>
      <c r="B17" s="108"/>
      <c r="C17" s="108"/>
      <c r="D17" s="108"/>
      <c r="E17" s="108"/>
      <c r="F17" s="108"/>
      <c r="G17" s="108"/>
      <c r="H17" s="108"/>
      <c r="I17" s="133"/>
      <c r="K17" s="77"/>
    </row>
    <row r="18" spans="1:11" s="76" customFormat="1" ht="19.5" customHeight="1">
      <c r="A18" s="134" t="s">
        <v>165</v>
      </c>
      <c r="B18" s="108"/>
      <c r="C18" s="108"/>
      <c r="D18" s="108"/>
      <c r="E18" s="108"/>
      <c r="F18" s="108"/>
      <c r="G18" s="108"/>
      <c r="H18" s="108"/>
      <c r="I18" s="133"/>
      <c r="K18" s="77"/>
    </row>
    <row r="19" spans="1:11" s="76" customFormat="1" ht="19.5" customHeight="1">
      <c r="A19" s="134" t="s">
        <v>166</v>
      </c>
      <c r="B19" s="108"/>
      <c r="C19" s="108"/>
      <c r="D19" s="108"/>
      <c r="E19" s="108"/>
      <c r="F19" s="108"/>
      <c r="G19" s="108"/>
      <c r="H19" s="108"/>
      <c r="I19" s="133"/>
      <c r="K19" s="77"/>
    </row>
    <row r="20" spans="1:11" s="76" customFormat="1" ht="19.5" customHeight="1">
      <c r="A20" s="134" t="s">
        <v>167</v>
      </c>
      <c r="B20" s="108"/>
      <c r="C20" s="108"/>
      <c r="D20" s="108"/>
      <c r="E20" s="108"/>
      <c r="F20" s="10" t="s">
        <v>168</v>
      </c>
      <c r="G20" s="108"/>
      <c r="H20" s="108"/>
      <c r="I20" s="133"/>
      <c r="K20" s="77"/>
    </row>
    <row r="21" spans="1:11" s="76" customFormat="1" ht="19.5" customHeight="1">
      <c r="A21" s="134" t="s">
        <v>169</v>
      </c>
      <c r="B21" s="108"/>
      <c r="C21" s="108"/>
      <c r="D21" s="108"/>
      <c r="E21" s="108"/>
      <c r="F21" s="108"/>
      <c r="G21" s="108"/>
      <c r="H21" s="108"/>
      <c r="I21" s="133"/>
      <c r="K21" s="77"/>
    </row>
    <row r="22" spans="1:11" s="76" customFormat="1" ht="19.5" customHeight="1">
      <c r="A22" s="134" t="s">
        <v>170</v>
      </c>
      <c r="B22" s="108"/>
      <c r="C22" s="108"/>
      <c r="D22" s="108"/>
      <c r="E22" s="108"/>
      <c r="F22" s="108"/>
      <c r="G22" s="108"/>
      <c r="H22" s="108"/>
      <c r="I22" s="133"/>
      <c r="K22" s="77"/>
    </row>
    <row r="23" spans="1:11" s="76" customFormat="1" ht="19.5" customHeight="1">
      <c r="A23" s="134" t="s">
        <v>171</v>
      </c>
      <c r="B23" s="108"/>
      <c r="C23" s="108"/>
      <c r="D23" s="108"/>
      <c r="E23" s="108"/>
      <c r="F23" s="108"/>
      <c r="G23" s="108"/>
      <c r="H23" s="108"/>
      <c r="I23" s="133"/>
      <c r="K23" s="77"/>
    </row>
    <row r="24" spans="1:11" s="76" customFormat="1" ht="19.5" customHeight="1">
      <c r="A24" s="134" t="s">
        <v>172</v>
      </c>
      <c r="B24" s="108"/>
      <c r="C24" s="108"/>
      <c r="D24" s="108"/>
      <c r="E24" s="108"/>
      <c r="F24" s="108">
        <v>77757.7</v>
      </c>
      <c r="G24" s="108"/>
      <c r="H24" s="108"/>
      <c r="I24" s="133"/>
      <c r="K24" s="77"/>
    </row>
    <row r="25" spans="1:11" s="76" customFormat="1" ht="19.5" customHeight="1">
      <c r="A25" s="134" t="s">
        <v>173</v>
      </c>
      <c r="B25" s="108"/>
      <c r="C25" s="108"/>
      <c r="D25" s="108"/>
      <c r="E25" s="108"/>
      <c r="F25" s="10" t="s">
        <v>174</v>
      </c>
      <c r="G25" s="108"/>
      <c r="H25" s="108"/>
      <c r="I25" s="133"/>
      <c r="K25" s="77"/>
    </row>
    <row r="26" spans="1:11" s="76" customFormat="1" ht="19.5" customHeight="1">
      <c r="A26" s="134" t="s">
        <v>175</v>
      </c>
      <c r="B26" s="108"/>
      <c r="C26" s="108"/>
      <c r="D26" s="108"/>
      <c r="E26" s="108"/>
      <c r="F26" s="108"/>
      <c r="G26" s="108"/>
      <c r="H26" s="108"/>
      <c r="I26" s="133"/>
      <c r="K26" s="77"/>
    </row>
    <row r="27" spans="1:11" s="76" customFormat="1" ht="19.5" customHeight="1">
      <c r="A27" s="134" t="s">
        <v>176</v>
      </c>
      <c r="B27" s="108"/>
      <c r="C27" s="108"/>
      <c r="D27" s="108"/>
      <c r="E27" s="108"/>
      <c r="F27" s="108"/>
      <c r="G27" s="108"/>
      <c r="H27" s="108"/>
      <c r="I27" s="133"/>
      <c r="K27" s="77"/>
    </row>
    <row r="28" spans="1:11" s="76" customFormat="1" ht="15.75">
      <c r="A28" s="134" t="s">
        <v>177</v>
      </c>
      <c r="B28" s="108"/>
      <c r="C28" s="108"/>
      <c r="D28" s="108"/>
      <c r="E28" s="108"/>
      <c r="F28" s="108"/>
      <c r="G28" s="108"/>
      <c r="H28" s="108"/>
      <c r="I28" s="133"/>
      <c r="K28" s="77"/>
    </row>
    <row r="29" spans="1:11" s="76" customFormat="1" ht="15.75">
      <c r="A29" s="136" t="s">
        <v>178</v>
      </c>
      <c r="C29" s="108"/>
      <c r="D29" s="108"/>
      <c r="E29" s="108"/>
      <c r="F29" s="108"/>
      <c r="G29" s="108"/>
      <c r="H29" s="108"/>
      <c r="I29" s="133"/>
      <c r="K29" s="77"/>
    </row>
    <row r="30" spans="1:11" s="76" customFormat="1" ht="15.75">
      <c r="A30" s="134"/>
      <c r="B30" s="136"/>
      <c r="C30" s="108"/>
      <c r="D30" s="108"/>
      <c r="E30" s="108"/>
      <c r="F30" s="108"/>
      <c r="G30" s="108"/>
      <c r="H30" s="108"/>
      <c r="I30" s="133"/>
      <c r="K30" s="77"/>
    </row>
    <row r="31" spans="1:11" s="76" customFormat="1" ht="15.75">
      <c r="A31" s="10" t="s">
        <v>179</v>
      </c>
      <c r="B31" s="136"/>
      <c r="C31" s="108"/>
      <c r="D31" s="108"/>
      <c r="E31" s="108"/>
      <c r="F31" s="108"/>
      <c r="G31" s="108"/>
      <c r="H31" s="108"/>
      <c r="I31" s="133"/>
      <c r="K31" s="77"/>
    </row>
    <row r="32" spans="1:11" s="76" customFormat="1" ht="15.75">
      <c r="A32" s="134"/>
      <c r="B32" s="136"/>
      <c r="C32" s="108"/>
      <c r="D32" s="108"/>
      <c r="E32" s="108"/>
      <c r="F32" s="108"/>
      <c r="G32" s="108"/>
      <c r="H32" s="108"/>
      <c r="I32" s="133"/>
      <c r="K32" s="77"/>
    </row>
    <row r="33" spans="1:11" s="76" customFormat="1" ht="15.75">
      <c r="A33" s="134" t="s">
        <v>180</v>
      </c>
      <c r="B33" s="136"/>
      <c r="C33" s="108"/>
      <c r="D33" s="108"/>
      <c r="E33" s="108"/>
      <c r="F33" s="10" t="s">
        <v>181</v>
      </c>
      <c r="G33" s="108"/>
      <c r="H33" s="108"/>
      <c r="I33" s="133"/>
      <c r="K33" s="77"/>
    </row>
    <row r="34" spans="1:11" s="76" customFormat="1" ht="15.75">
      <c r="A34" s="134" t="s">
        <v>182</v>
      </c>
      <c r="B34" s="136"/>
      <c r="C34" s="108"/>
      <c r="D34" s="108"/>
      <c r="E34" s="108"/>
      <c r="F34" s="108"/>
      <c r="G34" s="108"/>
      <c r="H34" s="108"/>
      <c r="I34" s="133"/>
      <c r="K34" s="77"/>
    </row>
    <row r="35" spans="1:11" s="76" customFormat="1" ht="15.75">
      <c r="A35" s="134" t="s">
        <v>183</v>
      </c>
      <c r="B35" s="136"/>
      <c r="C35" s="108"/>
      <c r="D35" s="108"/>
      <c r="E35" s="108"/>
      <c r="F35" s="108"/>
      <c r="G35" s="108"/>
      <c r="H35" s="108"/>
      <c r="I35" s="133"/>
      <c r="K35" s="77"/>
    </row>
    <row r="36" spans="1:11" s="76" customFormat="1" ht="15.75">
      <c r="A36" s="134"/>
      <c r="B36" s="136"/>
      <c r="C36" s="108"/>
      <c r="D36" s="108"/>
      <c r="E36" s="108"/>
      <c r="F36" s="108"/>
      <c r="G36" s="108"/>
      <c r="H36" s="108"/>
      <c r="I36" s="133"/>
      <c r="K36" s="77"/>
    </row>
    <row r="37" spans="1:11" s="76" customFormat="1" ht="15.75">
      <c r="A37" s="134"/>
      <c r="B37" s="108"/>
      <c r="C37" s="108"/>
      <c r="D37" s="108"/>
      <c r="E37" s="108"/>
      <c r="F37" s="108"/>
      <c r="G37" s="108"/>
      <c r="H37" s="108"/>
      <c r="I37" s="133"/>
      <c r="K37" s="77"/>
    </row>
    <row r="38" spans="1:11" s="76" customFormat="1" ht="15.75">
      <c r="A38" s="134" t="s">
        <v>184</v>
      </c>
      <c r="B38" s="108"/>
      <c r="C38" s="108"/>
      <c r="D38" s="108"/>
      <c r="E38" s="108"/>
      <c r="F38" s="10" t="s">
        <v>185</v>
      </c>
      <c r="G38" s="108"/>
      <c r="H38" s="108"/>
      <c r="I38" s="133"/>
      <c r="K38" s="77"/>
    </row>
    <row r="39" spans="1:11" s="76" customFormat="1" ht="15.75">
      <c r="A39" s="134"/>
      <c r="B39" s="108"/>
      <c r="C39" s="108"/>
      <c r="D39" s="108"/>
      <c r="E39" s="108"/>
      <c r="F39" s="108"/>
      <c r="G39" s="108"/>
      <c r="H39" s="108"/>
      <c r="I39" s="133"/>
      <c r="K39" s="77"/>
    </row>
    <row r="40" spans="1:11" s="76" customFormat="1" ht="15.75">
      <c r="A40" s="134" t="s">
        <v>186</v>
      </c>
      <c r="B40" s="108"/>
      <c r="C40" s="108"/>
      <c r="D40" s="108"/>
      <c r="E40" s="108"/>
      <c r="F40" s="108"/>
      <c r="G40" s="108"/>
      <c r="H40" s="108"/>
      <c r="I40" s="133"/>
      <c r="K40" s="77"/>
    </row>
    <row r="41" spans="1:11" s="76" customFormat="1" ht="25.5">
      <c r="A41" s="134"/>
      <c r="B41" s="108"/>
      <c r="C41" s="108"/>
      <c r="D41" s="108"/>
      <c r="E41" s="108"/>
      <c r="F41" s="137"/>
      <c r="G41" s="108"/>
      <c r="H41" s="108"/>
      <c r="I41" s="133"/>
      <c r="K41" s="77"/>
    </row>
    <row r="42" spans="1:9" ht="12.75">
      <c r="A42" s="124"/>
      <c r="B42" s="2"/>
      <c r="C42" s="2"/>
      <c r="D42" s="2"/>
      <c r="E42" s="2"/>
      <c r="F42" s="2"/>
      <c r="G42" s="2"/>
      <c r="H42" s="2"/>
      <c r="I42" s="125"/>
    </row>
    <row r="43" spans="1:9" ht="23.25">
      <c r="A43" s="138"/>
      <c r="B43" s="139"/>
      <c r="C43" s="139"/>
      <c r="D43" s="139"/>
      <c r="E43" s="139"/>
      <c r="F43" s="139"/>
      <c r="G43" s="139"/>
      <c r="H43" s="139"/>
      <c r="I43" s="140"/>
    </row>
    <row r="44" spans="1:9" ht="12.75">
      <c r="A44" s="124"/>
      <c r="B44" s="2"/>
      <c r="C44" s="2"/>
      <c r="D44" s="2"/>
      <c r="E44" s="2"/>
      <c r="F44" s="2"/>
      <c r="G44" s="2"/>
      <c r="H44" s="2"/>
      <c r="I44" s="125"/>
    </row>
    <row r="45" spans="1:9" ht="12.75">
      <c r="A45" s="141"/>
      <c r="B45" s="142"/>
      <c r="C45" s="142"/>
      <c r="D45" s="142"/>
      <c r="E45" s="142"/>
      <c r="F45" s="142"/>
      <c r="G45" s="142"/>
      <c r="H45" s="142"/>
      <c r="I45" s="143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</sheetData>
  <printOptions/>
  <pageMargins left="0.97" right="0.47" top="0.52" bottom="0.3" header="0.5" footer="0.5"/>
  <pageSetup horizontalDpi="600" verticalDpi="600" orientation="portrait" scale="9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Riverdale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Bonnefond</dc:creator>
  <cp:keywords/>
  <dc:description/>
  <cp:lastModifiedBy>Sandra Bonnefond</cp:lastModifiedBy>
  <dcterms:created xsi:type="dcterms:W3CDTF">2007-05-15T18:24:50Z</dcterms:created>
  <dcterms:modified xsi:type="dcterms:W3CDTF">2007-05-15T19:14:21Z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